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zezim\C\1. - ZEZINHO\blocos cad\1 - JM ZEZIM\1 - PREFEITURAS\AUGUSTO DE LIMA\01 - AUGUSTO DE LIMA 2024\CALÇ. - EMENDA SEGOV 500 MIL - 2024\PARECER TÉCNICO - 13-05-2024\RECEBIDOS DO LUIS - ENG. ANALISTA\"/>
    </mc:Choice>
  </mc:AlternateContent>
  <xr:revisionPtr revIDLastSave="0" documentId="13_ncr:1_{868C1157-E937-402C-B269-29FDDD447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I" sheetId="4" r:id="rId1"/>
  </sheets>
  <definedNames>
    <definedName name="_xlnm._FilterDatabase" localSheetId="0" hidden="1">BDI!$I$13:$I$134</definedName>
    <definedName name="_xlnm.Print_Area" localSheetId="0">BDI!$A$1:$Z$53</definedName>
    <definedName name="AUTOEVENTO">#REF!</definedName>
    <definedName name="BDI.Filtro">BDI!$I$13:$I$134</definedName>
    <definedName name="BDI.Opcao">#REF!</definedName>
    <definedName name="BDI.TipoObra">BDI!$A$140:$A$148</definedName>
    <definedName name="BM.AFAcumulado">#REF!</definedName>
    <definedName name="BM.AFAnterior">#REF!</definedName>
    <definedName name="BM.CaixaColunas">#REF!</definedName>
    <definedName name="BM.Filtro">#REF!</definedName>
    <definedName name="BM.firstrow">#REF!</definedName>
    <definedName name="BM.FormulaMed">#REF!</definedName>
    <definedName name="BM.lastrow">#REF!</definedName>
    <definedName name="BM.LinhaPadrão">#REF!</definedName>
    <definedName name="BM.MCAIXA.Filter">#REF!</definedName>
    <definedName name="BM.TomadorColunas">#REF!</definedName>
    <definedName name="Brasao">#REF!</definedName>
    <definedName name="CAIXA.Modo">#REF!</definedName>
    <definedName name="CÁLCULO.AgrupEventos">#REF!</definedName>
    <definedName name="CÁLCULO.ColunaPadrão">#REF!</definedName>
    <definedName name="CÁLCULO.Filtro">#REF!</definedName>
    <definedName name="CÁLCULO.firstcol">#REF!</definedName>
    <definedName name="CÁLCULO.firstrow">#REF!</definedName>
    <definedName name="CÁLCULO.Frenterow">#REF!</definedName>
    <definedName name="CÁLCULO.lastcol">#REF!</definedName>
    <definedName name="CÁLCULO.lastrow">#REF!</definedName>
    <definedName name="CÁLCULO.LinhaPadrão">#REF!</definedName>
    <definedName name="CÁLCULO.margemrow">#REF!</definedName>
    <definedName name="CÁLCULO.MATRIZ1.ColunaPadrão">#REF!</definedName>
    <definedName name="CÁLCULO.MATRIZ1.firstcol">#REF!</definedName>
    <definedName name="CÁLCULO.MATRIZ1.lastcol">#REF!</definedName>
    <definedName name="CÁLCULO.MATRIZ1.lastrow">#REF!</definedName>
    <definedName name="CÁLCULO.MATRIZ2.ColunaPadrão">#REF!</definedName>
    <definedName name="CÁLCULO.MATRIZ2.firstcol">#REF!</definedName>
    <definedName name="CÁLCULO.MATRIZ2.lastcol">#REF!</definedName>
    <definedName name="CÁLCULO.MATRIZ2.lastrow">#REF!</definedName>
    <definedName name="CÁLCULO.MATRIZ3.ColunaPadrão">#REF!</definedName>
    <definedName name="CÁLCULO.MATRIZ3.firstcol">#REF!</definedName>
    <definedName name="CÁLCULO.MATRIZ3.lastcol">#REF!</definedName>
    <definedName name="CÁLCULO.MATRIZ3.lastrow">#REF!</definedName>
    <definedName name="CRONO.ColunaPadrão">#REF!</definedName>
    <definedName name="CRONO.Filtro">#REF!</definedName>
    <definedName name="CRONO.FirstCol">#REF!</definedName>
    <definedName name="CRONO.firstrow">#REF!</definedName>
    <definedName name="CRONO.Frenterow">#REF!</definedName>
    <definedName name="CRONO.LastCol">#REF!</definedName>
    <definedName name="CRONO.lastrow">#REF!</definedName>
    <definedName name="CRONO.LinhaPadrão">#REF!</definedName>
    <definedName name="CRONO.margemrow">#REF!</definedName>
    <definedName name="CRONO.NivelExibicao">#REF!</definedName>
    <definedName name="CRONO.Parcela1">#REF!</definedName>
    <definedName name="CRONOPLE.ColunaPadrão">#REF!</definedName>
    <definedName name="CRONOPLE.FirstCol">#REF!</definedName>
    <definedName name="CRONOPLE.firstrow">#REF!</definedName>
    <definedName name="CRONOPLE.Frenterow">#REF!</definedName>
    <definedName name="CRONOPLE.LastCol">#REF!</definedName>
    <definedName name="CRONOPLE.lastrow">#REF!</definedName>
    <definedName name="CRONOPLE.LinhaPadrão">#REF!</definedName>
    <definedName name="CRONOPLE.margemrow">#REF!</definedName>
    <definedName name="EVENTOS.firstrow">#REF!</definedName>
    <definedName name="EVENTOS.lastrow">#REF!</definedName>
    <definedName name="EVENTOS.LinhaPadrão">#REF!</definedName>
    <definedName name="Import.Apelido">#REF!</definedName>
    <definedName name="Import.BDI.Det1">BDI!$S$23:$S$28</definedName>
    <definedName name="Import.BDI.Det2">BDI!$S$62:$S$67</definedName>
    <definedName name="Import.BDI.Det3">BDI!$S$102:$S$107</definedName>
    <definedName name="Import.BDI.ISS">BDI!$X$12:$Y$13</definedName>
    <definedName name="Import.BDI.Obs1">BDI!$J$45</definedName>
    <definedName name="Import.BDI.Obs2">BDI!$J$84</definedName>
    <definedName name="Import.BDI.Obs3">BDI!$J$124</definedName>
    <definedName name="Import.BDI.Tipo1">BDI!$L$17</definedName>
    <definedName name="Import.BDI.Tipo2">BDI!#REF!</definedName>
    <definedName name="Import.BDI.Tipo3">BDI!$J$98</definedName>
    <definedName name="Import.BM.Datas">#REF!</definedName>
    <definedName name="Import.BM.Obs">#REF!</definedName>
    <definedName name="Import.BMArred">#REF!</definedName>
    <definedName name="Import.CNPJ">#REF!</definedName>
    <definedName name="Import.Contrapartida">#REF!</definedName>
    <definedName name="Import.CPMaxPerc">#REF!</definedName>
    <definedName name="Import.CPMinAbsoluta">#REF!</definedName>
    <definedName name="Import.CPMinPerc">#REF!</definedName>
    <definedName name="Import.CR">#REF!</definedName>
    <definedName name="Import.CTEF">#REF!</definedName>
    <definedName name="Import.DataEmissaoLicit">#REF!</definedName>
    <definedName name="Import.DataInicioObra">#REF!</definedName>
    <definedName name="Import.DescLote">#REF!</definedName>
    <definedName name="Import.empresa">#REF!</definedName>
    <definedName name="Import.Eventos.Nível">#REF!</definedName>
    <definedName name="Import.Município">#REF!</definedName>
    <definedName name="Import.Ofício.Dest">#REF!</definedName>
    <definedName name="Import.Ofício.GIGOV">#REF!</definedName>
    <definedName name="Import.Ofício.Num">#REF!</definedName>
    <definedName name="Import.ORÇAMENTO.Obs">#REF!</definedName>
    <definedName name="Import.PLE.Datas">#REF!</definedName>
    <definedName name="Import.POArred">#REF!</definedName>
    <definedName name="IMport.Prefeito">#REF!</definedName>
    <definedName name="Import.Proponente">#REF!</definedName>
    <definedName name="Import.QCI.Obs">#REF!</definedName>
    <definedName name="import.recurso">#REF!</definedName>
    <definedName name="Import.Repasse">#REF!</definedName>
    <definedName name="Import.RespFiscalização">#REF!</definedName>
    <definedName name="Import.RespOrçamento">#REF!</definedName>
    <definedName name="Import.RRE.Financeiro">#REF!</definedName>
    <definedName name="Import.RRE.Obs">#REF!</definedName>
    <definedName name="Import.RRE.Social">#REF!</definedName>
    <definedName name="Import.SICONV">#REF!</definedName>
    <definedName name="Import.TipoArredondamento">#REF!</definedName>
    <definedName name="Import.TransfereGOV">#REF!</definedName>
    <definedName name="MENU.Acompanhamento">#REF!</definedName>
    <definedName name="Menu.b.bdi">#REF!</definedName>
    <definedName name="Menu.b.bm">#REF!</definedName>
    <definedName name="Menu.b.branco">#REF!</definedName>
    <definedName name="Menu.b.cronolicit">#REF!</definedName>
    <definedName name="Menu.b.cronoprop">#REF!</definedName>
    <definedName name="Menu.b.dados">#REF!</definedName>
    <definedName name="Menu.b.novo">#REF!</definedName>
    <definedName name="Menu.b.oficio">#REF!</definedName>
    <definedName name="Menu.b.orçlicit">#REF!</definedName>
    <definedName name="Menu.b.orçprop">#REF!</definedName>
    <definedName name="Menu.b.PLE">#REF!</definedName>
    <definedName name="Menu.b.PLQ">#REF!</definedName>
    <definedName name="Menu.b.QCIlicit">#REF!</definedName>
    <definedName name="Menu.b.qciprop">#REF!</definedName>
    <definedName name="Menu.b.RRE">#REF!</definedName>
    <definedName name="MENU.CRONOPLE">#REF!</definedName>
    <definedName name="MENU.TipoOrçamento">#REF!</definedName>
    <definedName name="Menu.tit.acompanhamento">#REF!</definedName>
    <definedName name="Menu.tit.licitacao">#REF!</definedName>
    <definedName name="Menu.tit.proposta">#REF!</definedName>
    <definedName name="Objeto">#REF!</definedName>
    <definedName name="ORÇAMENTO.BancoRef">#REF!</definedName>
    <definedName name="ORÇAMENTO.Codigo">#REF!</definedName>
    <definedName name="ORÇAMENTO.ColunaLicit">#REF!</definedName>
    <definedName name="ORÇAMENTO.CopyFormat1">#REF!</definedName>
    <definedName name="ORÇAMENTO.CopyFormat2">#REF!</definedName>
    <definedName name="ORÇAMENTO.Descricao">#REF!</definedName>
    <definedName name="ORÇAMENTO.Filtro">#REF!</definedName>
    <definedName name="ORÇAMENTO.firstrow">#REF!</definedName>
    <definedName name="ORÇAMENTO.Fonte">#REF!</definedName>
    <definedName name="ORÇAMENTO.lastrow">#REF!</definedName>
    <definedName name="ORÇAMENTO.LinhaPadrão">#REF!</definedName>
    <definedName name="ORÇAMENTO.Nivel">#REF!</definedName>
    <definedName name="ORÇAMENTO.OpcaoBDI">#REF!</definedName>
    <definedName name="ORÇAMENTO.PrecoUnitarioLicitado">#REF!</definedName>
    <definedName name="ORÇAMENTO.QuantBM">#REF!</definedName>
    <definedName name="ORÇAMENTO.Unidade">#REF!</definedName>
    <definedName name="PLE.ColunaPadrão">#REF!</definedName>
    <definedName name="PLE.Filtro">#REF!</definedName>
    <definedName name="PLE.FirstCol">#REF!</definedName>
    <definedName name="PLE.firstrow">#REF!</definedName>
    <definedName name="PLE.FrenteRow">#REF!</definedName>
    <definedName name="PLE.LastCol">#REF!</definedName>
    <definedName name="PLE.lastrow">#REF!</definedName>
    <definedName name="PLE.LinhaPadrão">#REF!</definedName>
    <definedName name="PLE.margemrow">#REF!</definedName>
    <definedName name="PLE.Medicao">#REF!</definedName>
    <definedName name="PLE.MEDIÇÕES.firstrow">#REF!</definedName>
    <definedName name="PLE.MEDIÇÕES.lastrow">#REF!</definedName>
    <definedName name="PLE.MEDIÇÕES.LinhaPadrão">#REF!</definedName>
    <definedName name="QCI.DescManual">#REF!</definedName>
    <definedName name="QCI.Divisao">#REF!</definedName>
    <definedName name="QCI.Filtro">#REF!</definedName>
    <definedName name="QCI.firstrow">#REF!</definedName>
    <definedName name="QCI.lastrow">#REF!</definedName>
    <definedName name="QCI.LinhaPadrão">#REF!</definedName>
    <definedName name="QCI.LoteManual">#REF!</definedName>
    <definedName name="QCI.RepasseManual">#REF!</definedName>
    <definedName name="QCI.TotalCP">#REF!</definedName>
    <definedName name="RRE.CPDiferente">#REF!</definedName>
    <definedName name="RRE.Filtro">#REF!</definedName>
    <definedName name="RRE.firstrow">#REF!</definedName>
    <definedName name="RRE.lastrow">#REF!</definedName>
    <definedName name="RRE.LinhaPadrão">#REF!</definedName>
    <definedName name="RRE.MaxCPAcum">#REF!</definedName>
    <definedName name="RRE.MaxCPAnt">#REF!</definedName>
    <definedName name="RRE.MaxOUAcum">#REF!</definedName>
    <definedName name="RRE.MaxOUAnt">#REF!</definedName>
    <definedName name="RRE.VIMeta">#REF!</definedName>
    <definedName name="Versao">#REF!</definedName>
    <definedName name="VTOTALM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4" l="1"/>
  <c r="S30" i="4" l="1"/>
  <c r="J41" i="4" l="1"/>
  <c r="A47" i="4" l="1"/>
  <c r="A48" i="4" s="1"/>
  <c r="C46" i="4"/>
  <c r="C45" i="4"/>
  <c r="C44" i="4"/>
  <c r="C43" i="4"/>
  <c r="C42" i="4"/>
  <c r="C41" i="4"/>
  <c r="J40" i="4"/>
  <c r="C40" i="4"/>
  <c r="A35" i="4"/>
  <c r="A36" i="4" s="1"/>
  <c r="C36" i="4" s="1"/>
  <c r="C34" i="4"/>
  <c r="S29" i="4"/>
  <c r="A29" i="4"/>
  <c r="A30" i="4" s="1"/>
  <c r="C28" i="4"/>
  <c r="R27" i="4"/>
  <c r="J27" i="4"/>
  <c r="R26" i="4"/>
  <c r="J26" i="4"/>
  <c r="R25" i="4"/>
  <c r="J25" i="4"/>
  <c r="R24" i="4"/>
  <c r="J24" i="4"/>
  <c r="R23" i="4"/>
  <c r="J23" i="4"/>
  <c r="A23" i="4"/>
  <c r="A24" i="4" s="1"/>
  <c r="C22" i="4"/>
  <c r="A17" i="4"/>
  <c r="A18" i="4" s="1"/>
  <c r="C16" i="4"/>
  <c r="C15" i="4"/>
  <c r="C14" i="4"/>
  <c r="C13" i="4"/>
  <c r="C12" i="4"/>
  <c r="C10" i="4"/>
  <c r="C9" i="4"/>
  <c r="A4" i="4"/>
  <c r="A5" i="4" s="1"/>
  <c r="C3" i="4"/>
  <c r="C29" i="4" l="1"/>
  <c r="C35" i="4"/>
  <c r="S31" i="4"/>
  <c r="A81" i="4"/>
  <c r="I107" i="4"/>
  <c r="I75" i="4"/>
  <c r="A6" i="4"/>
  <c r="C5" i="4"/>
  <c r="C24" i="4"/>
  <c r="A25" i="4"/>
  <c r="A49" i="4"/>
  <c r="C48" i="4"/>
  <c r="C30" i="4"/>
  <c r="A31" i="4"/>
  <c r="A19" i="4"/>
  <c r="C18" i="4"/>
  <c r="A37" i="4"/>
  <c r="C47" i="4"/>
  <c r="C4" i="4"/>
  <c r="C23" i="4"/>
  <c r="C17" i="4"/>
  <c r="I104" i="4" l="1"/>
  <c r="I132" i="4"/>
  <c r="I100" i="4"/>
  <c r="I119" i="4"/>
  <c r="I116" i="4"/>
  <c r="I101" i="4"/>
  <c r="I97" i="4"/>
  <c r="I105" i="4"/>
  <c r="I106" i="4"/>
  <c r="I78" i="4"/>
  <c r="I77" i="4"/>
  <c r="I117" i="4"/>
  <c r="I125" i="4"/>
  <c r="I103" i="4"/>
  <c r="I110" i="4"/>
  <c r="I99" i="4"/>
  <c r="I91" i="4"/>
  <c r="I124" i="4"/>
  <c r="I102" i="4"/>
  <c r="I133" i="4"/>
  <c r="I83" i="4"/>
  <c r="I90" i="4"/>
  <c r="I113" i="4"/>
  <c r="I69" i="4"/>
  <c r="I70" i="4"/>
  <c r="I96" i="4"/>
  <c r="I115" i="4"/>
  <c r="I121" i="4"/>
  <c r="I127" i="4"/>
  <c r="I93" i="4"/>
  <c r="I126" i="4"/>
  <c r="I62" i="4"/>
  <c r="I79" i="4"/>
  <c r="I131" i="4"/>
  <c r="I123" i="4"/>
  <c r="I120" i="4"/>
  <c r="I109" i="4"/>
  <c r="I114" i="4"/>
  <c r="I112" i="4"/>
  <c r="I108" i="4"/>
  <c r="I122" i="4"/>
  <c r="I72" i="4"/>
  <c r="I60" i="4"/>
  <c r="I71" i="4"/>
  <c r="I89" i="4"/>
  <c r="I76" i="4"/>
  <c r="I87" i="4"/>
  <c r="I66" i="4"/>
  <c r="I63" i="4"/>
  <c r="I68" i="4"/>
  <c r="I88" i="4"/>
  <c r="I134" i="4"/>
  <c r="I129" i="4"/>
  <c r="I80" i="4"/>
  <c r="I98" i="4"/>
  <c r="I86" i="4"/>
  <c r="I92" i="4"/>
  <c r="I74" i="4"/>
  <c r="I64" i="4"/>
  <c r="I73" i="4"/>
  <c r="I61" i="4"/>
  <c r="I59" i="4"/>
  <c r="I95" i="4"/>
  <c r="I58" i="4"/>
  <c r="I94" i="4"/>
  <c r="I57" i="4"/>
  <c r="I56" i="4"/>
  <c r="I67" i="4"/>
  <c r="I85" i="4"/>
  <c r="I84" i="4"/>
  <c r="I82" i="4"/>
  <c r="I81" i="4"/>
  <c r="I65" i="4"/>
  <c r="I128" i="4"/>
  <c r="I130" i="4"/>
  <c r="I118" i="4"/>
  <c r="I111" i="4"/>
  <c r="A38" i="4"/>
  <c r="C37" i="4"/>
  <c r="C19" i="4"/>
  <c r="A20" i="4"/>
  <c r="C31" i="4"/>
  <c r="A32" i="4"/>
  <c r="A26" i="4"/>
  <c r="C25" i="4"/>
  <c r="A7" i="4"/>
  <c r="C6" i="4"/>
  <c r="A50" i="4"/>
  <c r="C49" i="4"/>
  <c r="C26" i="4" l="1"/>
  <c r="A27" i="4"/>
  <c r="C27" i="4" s="1"/>
  <c r="A51" i="4"/>
  <c r="C51" i="4" s="1"/>
  <c r="C50" i="4"/>
  <c r="X23" i="4" s="1"/>
  <c r="A39" i="4"/>
  <c r="C39" i="4" s="1"/>
  <c r="C38" i="4"/>
  <c r="A33" i="4"/>
  <c r="C33" i="4" s="1"/>
  <c r="C32" i="4"/>
  <c r="C20" i="4"/>
  <c r="A21" i="4"/>
  <c r="C21" i="4" s="1"/>
  <c r="A8" i="4"/>
  <c r="C8" i="4" s="1"/>
  <c r="Y23" i="4" s="1"/>
  <c r="C7" i="4"/>
  <c r="X26" i="4" l="1"/>
  <c r="W26" i="4"/>
  <c r="Y26" i="4"/>
  <c r="X25" i="4"/>
  <c r="Y24" i="4"/>
  <c r="X24" i="4"/>
  <c r="W24" i="4"/>
  <c r="W25" i="4"/>
  <c r="W23" i="4"/>
  <c r="Y25" i="4"/>
  <c r="W31" i="4"/>
  <c r="W27" i="4"/>
  <c r="X27" i="4"/>
  <c r="Y31" i="4"/>
  <c r="X31" i="4"/>
  <c r="Y27" i="4"/>
  <c r="T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00000000-0006-0000-0000-000001000000}">
      <text>
        <r>
          <rPr>
            <sz val="10"/>
            <color rgb="FF000000"/>
            <rFont val="Arial"/>
            <scheme val="minor"/>
          </rPr>
          <t>FILTRO:
Após a conclusão do Orçamento, utilize o filtro nessa coluna com o valor "F" para ocultar linhas não utilizadas.</t>
        </r>
      </text>
    </comment>
  </commentList>
</comments>
</file>

<file path=xl/sharedStrings.xml><?xml version="1.0" encoding="utf-8"?>
<sst xmlns="http://schemas.openxmlformats.org/spreadsheetml/2006/main" count="201" uniqueCount="65">
  <si>
    <t>(SELECIONAR)</t>
  </si>
  <si>
    <t>MIN</t>
  </si>
  <si>
    <t>MED</t>
  </si>
  <si>
    <t>MAX</t>
  </si>
  <si>
    <t>AC</t>
  </si>
  <si>
    <t>SG</t>
  </si>
  <si>
    <t>R</t>
  </si>
  <si>
    <t>DF</t>
  </si>
  <si>
    <t>L</t>
  </si>
  <si>
    <t>FILTRO</t>
  </si>
  <si>
    <t>BDI PAD</t>
  </si>
  <si>
    <t>↓</t>
  </si>
  <si>
    <t>F</t>
  </si>
  <si>
    <t>Construção de Redes de Abastecimento de Água, Coleta de Esgoto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</si>
  <si>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</si>
  <si>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</si>
  <si>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</si>
  <si>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</si>
  <si>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</si>
  <si>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</si>
  <si>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</si>
  <si>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</si>
  <si>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</si>
  <si>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</si>
  <si>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</si>
  <si>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</si>
  <si>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</si>
  <si>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</si>
  <si>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</si>
  <si>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</si>
  <si>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Fornecimento de Materiais e Equipamentos (aquisição indireta - em conjunto com licitação de obras)</t>
  </si>
  <si>
    <t>Os valores de BDI foram calculados com o emprego da fórmula: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</si>
  <si>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</si>
  <si>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</si>
  <si>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</si>
  <si>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</si>
  <si>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</si>
  <si>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</si>
  <si>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Responsável Técnico</t>
  </si>
  <si>
    <t>OBRA DE EDIFICAÇÃO</t>
  </si>
  <si>
    <t>OBRA RODOVIÁRIA</t>
  </si>
  <si>
    <t>COM</t>
  </si>
  <si>
    <t>COM ou SEM desoneração:</t>
  </si>
  <si>
    <t>SEM</t>
  </si>
  <si>
    <t>FOLHA Nº: 1</t>
  </si>
  <si>
    <t>COMPOSIÇÃO DO BDI</t>
  </si>
  <si>
    <t xml:space="preserve">BDI </t>
  </si>
  <si>
    <t>BDI=</t>
  </si>
  <si>
    <t>TIPO DE OBRA:</t>
  </si>
  <si>
    <t>Responsável Técnico:</t>
  </si>
  <si>
    <t>___________________________________________________________</t>
  </si>
  <si>
    <t>* O convenete deve preencher apenas os campos destacados</t>
  </si>
  <si>
    <t xml:space="preserve">
CONFORME LEGISLAÇÃO TRIBUTÁRIA MUNICIPAL, DEFINIR ESTIMATIVA DE PERCENTUAL DA BASE DE CÁLCULO PARA O ISS:
</t>
  </si>
  <si>
    <t>SOBRE A BASE DE CÁLCULO, DEFINIR A RESPECTIVA ALÍQUOTA DO ISS (ENTRE 2% E 5%):</t>
  </si>
  <si>
    <t>Convenente:</t>
  </si>
  <si>
    <t>MARCOS PAULO MADUREIRA LOPES</t>
  </si>
  <si>
    <t>ENGENHEIRO CIVIL - CREA 224188/D - MG.</t>
  </si>
  <si>
    <t>OBRA: CALÇAMENTO DE RUAS COM BLOCOS SEXTAVADOS DE CONCRETO 8 CM</t>
  </si>
  <si>
    <t>PREFEITURA: AUGUSTO DE LIMA</t>
  </si>
  <si>
    <t>RUA JOSÉ CAMPOS NO BAIRRO SANTO AGOSTINHO; RUA FIRMINO DA COSTA NO BAIRRO FLORESTA; TRAVESSA SEM NOME NO CENTRO E RUA "B'' NO BAIRRO ALVORADA - MUNICÍPIO DE AUGUSTO DE LIMA/MG</t>
  </si>
  <si>
    <t>DATA: 16/05/2024</t>
  </si>
  <si>
    <t xml:space="preserve">FABIANO HENRIQUE DOS PASSOS </t>
  </si>
  <si>
    <t xml:space="preserve">      PREFEITO MUNICIPAL</t>
  </si>
  <si>
    <t>MUNICIPIO DE AUGUSTO DE LIMA/MG.
RUA PEDRO PEDRAS, Nº 220 - CENTRO - AUGUSTO DE LIMA/MG 
TEL. (38) 3758 -1279 - CEP 39.220-000
PREFEITURA MUNICIPAL DE AUGUSTO DE LIMA</t>
  </si>
  <si>
    <t>REGIÃO/MÊS DE REFERÊNCIA: REGIÃO CENTRAL - SEINFRA  OUTUBRO/2023 - COM DESONERAÇÃO E SINAPI/MG - FEVEREIRO/2024 -COM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</si>
</sst>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\-??_);_(@_)"/>
    <numFmt numFmtId="165" formatCode="General;General"/>
    <numFmt numFmtId="166" formatCode="[$-F800]dddd\,\ mmmm\ dd\,\ yyyy"/>
    <numFmt numFmtId="167" formatCode="dd&quot; de &quot;mmmm&quot; de &quot;yyyy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i/>
      <sz val="12"/>
      <color theme="1"/>
      <name val="Calibri"/>
      <family val="2"/>
    </font>
    <font>
      <i/>
      <u/>
      <sz val="12"/>
      <color theme="1"/>
      <name val="Calibri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indexed="8"/>
      <name val="Arial"/>
      <family val="2"/>
    </font>
    <font>
      <b/>
      <sz val="10"/>
      <color rgb="FF000000"/>
      <name val="Arial"/>
      <family val="2"/>
      <scheme val="minor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4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165" fontId="1" fillId="0" borderId="0" xfId="0" applyNumberFormat="1" applyFont="1" applyAlignment="1" applyProtection="1">
      <alignment vertical="top"/>
      <protection locked="0"/>
    </xf>
    <xf numFmtId="165" fontId="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0" fontId="11" fillId="0" borderId="14" xfId="0" applyNumberFormat="1" applyFont="1" applyBorder="1" applyAlignment="1" applyProtection="1">
      <alignment horizontal="center" vertical="center"/>
      <protection locked="0"/>
    </xf>
    <xf numFmtId="10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10" fontId="10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center" vertical="top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167" fontId="1" fillId="0" borderId="14" xfId="0" applyNumberFormat="1" applyFont="1" applyBorder="1" applyProtection="1"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165" fontId="1" fillId="0" borderId="14" xfId="0" applyNumberFormat="1" applyFont="1" applyBorder="1" applyProtection="1"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165" fontId="1" fillId="0" borderId="14" xfId="0" applyNumberFormat="1" applyFont="1" applyBorder="1" applyAlignment="1" applyProtection="1">
      <alignment vertical="top"/>
      <protection locked="0"/>
    </xf>
    <xf numFmtId="0" fontId="0" fillId="0" borderId="19" xfId="0" applyBorder="1"/>
    <xf numFmtId="0" fontId="1" fillId="0" borderId="18" xfId="0" applyFont="1" applyBorder="1"/>
    <xf numFmtId="0" fontId="1" fillId="0" borderId="14" xfId="0" applyFont="1" applyBorder="1"/>
    <xf numFmtId="0" fontId="0" fillId="0" borderId="14" xfId="0" applyBorder="1"/>
    <xf numFmtId="0" fontId="11" fillId="0" borderId="5" xfId="0" applyFont="1" applyBorder="1" applyAlignment="1">
      <alignment horizontal="center" vertical="center"/>
    </xf>
    <xf numFmtId="10" fontId="11" fillId="0" borderId="5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11" fillId="0" borderId="5" xfId="0" applyNumberFormat="1" applyFont="1" applyBorder="1" applyAlignment="1">
      <alignment horizontal="center" vertical="center" wrapText="1"/>
    </xf>
    <xf numFmtId="10" fontId="11" fillId="0" borderId="26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0" fontId="11" fillId="0" borderId="30" xfId="0" applyNumberFormat="1" applyFont="1" applyBorder="1" applyAlignment="1">
      <alignment horizontal="center" vertical="center"/>
    </xf>
    <xf numFmtId="0" fontId="0" fillId="0" borderId="18" xfId="0" applyBorder="1"/>
    <xf numFmtId="0" fontId="15" fillId="0" borderId="14" xfId="0" applyFont="1" applyBorder="1"/>
    <xf numFmtId="0" fontId="15" fillId="0" borderId="19" xfId="0" applyFont="1" applyBorder="1"/>
    <xf numFmtId="0" fontId="0" fillId="0" borderId="20" xfId="0" applyBorder="1"/>
    <xf numFmtId="0" fontId="14" fillId="0" borderId="21" xfId="0" applyFont="1" applyBorder="1" applyAlignment="1">
      <alignment vertical="top"/>
    </xf>
    <xf numFmtId="0" fontId="0" fillId="0" borderId="21" xfId="0" applyBorder="1"/>
    <xf numFmtId="0" fontId="14" fillId="0" borderId="22" xfId="0" applyFont="1" applyBorder="1" applyAlignment="1">
      <alignment vertical="top"/>
    </xf>
    <xf numFmtId="0" fontId="16" fillId="0" borderId="18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4" xfId="0" applyBorder="1" applyProtection="1"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1" fontId="9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0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1" xfId="0" applyBorder="1" applyProtection="1">
      <protection locked="0"/>
    </xf>
    <xf numFmtId="49" fontId="1" fillId="0" borderId="18" xfId="0" applyNumberFormat="1" applyFont="1" applyBorder="1" applyAlignment="1" applyProtection="1">
      <alignment vertical="top" wrapText="1"/>
      <protection locked="0"/>
    </xf>
    <xf numFmtId="49" fontId="1" fillId="0" borderId="14" xfId="0" applyNumberFormat="1" applyFont="1" applyBorder="1" applyAlignment="1" applyProtection="1">
      <alignment vertical="top" wrapText="1"/>
      <protection locked="0"/>
    </xf>
    <xf numFmtId="49" fontId="1" fillId="0" borderId="19" xfId="0" applyNumberFormat="1" applyFont="1" applyBorder="1" applyAlignment="1" applyProtection="1">
      <alignment vertical="top" wrapText="1"/>
      <protection locked="0"/>
    </xf>
    <xf numFmtId="165" fontId="1" fillId="0" borderId="18" xfId="0" applyNumberFormat="1" applyFont="1" applyBorder="1" applyProtection="1">
      <protection locked="0"/>
    </xf>
    <xf numFmtId="166" fontId="1" fillId="0" borderId="14" xfId="0" applyNumberFormat="1" applyFont="1" applyBorder="1" applyProtection="1">
      <protection locked="0"/>
    </xf>
    <xf numFmtId="166" fontId="1" fillId="0" borderId="19" xfId="0" applyNumberFormat="1" applyFont="1" applyBorder="1" applyProtection="1"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3" fillId="0" borderId="14" xfId="0" applyFont="1" applyBorder="1" applyProtection="1"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49" fontId="1" fillId="0" borderId="21" xfId="0" applyNumberFormat="1" applyFont="1" applyBorder="1" applyAlignment="1" applyProtection="1">
      <alignment vertical="top"/>
      <protection locked="0"/>
    </xf>
    <xf numFmtId="165" fontId="1" fillId="0" borderId="21" xfId="0" applyNumberFormat="1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Alignment="1" applyProtection="1">
      <protection locked="0"/>
    </xf>
    <xf numFmtId="0" fontId="17" fillId="0" borderId="0" xfId="0" applyFont="1" applyProtection="1">
      <protection locked="0"/>
    </xf>
    <xf numFmtId="4" fontId="10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4" fontId="10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1" fillId="0" borderId="34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0" fillId="0" borderId="15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10" fontId="21" fillId="2" borderId="15" xfId="0" applyNumberFormat="1" applyFont="1" applyFill="1" applyBorder="1" applyAlignment="1" applyProtection="1">
      <alignment horizontal="center" vertical="center"/>
      <protection locked="0"/>
    </xf>
    <xf numFmtId="10" fontId="21" fillId="2" borderId="16" xfId="0" applyNumberFormat="1" applyFont="1" applyFill="1" applyBorder="1" applyAlignment="1" applyProtection="1">
      <alignment horizontal="center" vertical="center"/>
      <protection locked="0"/>
    </xf>
    <xf numFmtId="10" fontId="21" fillId="2" borderId="17" xfId="0" applyNumberFormat="1" applyFont="1" applyFill="1" applyBorder="1" applyAlignment="1" applyProtection="1">
      <alignment horizontal="center" vertical="center"/>
      <protection locked="0"/>
    </xf>
    <xf numFmtId="10" fontId="21" fillId="2" borderId="18" xfId="0" applyNumberFormat="1" applyFont="1" applyFill="1" applyBorder="1" applyAlignment="1" applyProtection="1">
      <alignment horizontal="center" vertical="center"/>
      <protection locked="0"/>
    </xf>
    <xf numFmtId="10" fontId="21" fillId="2" borderId="14" xfId="0" applyNumberFormat="1" applyFont="1" applyFill="1" applyBorder="1" applyAlignment="1" applyProtection="1">
      <alignment horizontal="center" vertical="center"/>
      <protection locked="0"/>
    </xf>
    <xf numFmtId="10" fontId="21" fillId="2" borderId="19" xfId="0" applyNumberFormat="1" applyFont="1" applyFill="1" applyBorder="1" applyAlignment="1" applyProtection="1">
      <alignment horizontal="center" vertical="center"/>
      <protection locked="0"/>
    </xf>
    <xf numFmtId="10" fontId="21" fillId="2" borderId="20" xfId="0" applyNumberFormat="1" applyFont="1" applyFill="1" applyBorder="1" applyAlignment="1" applyProtection="1">
      <alignment horizontal="center" vertical="center"/>
      <protection locked="0"/>
    </xf>
    <xf numFmtId="10" fontId="21" fillId="2" borderId="21" xfId="0" applyNumberFormat="1" applyFont="1" applyFill="1" applyBorder="1" applyAlignment="1" applyProtection="1">
      <alignment horizontal="center" vertical="center"/>
      <protection locked="0"/>
    </xf>
    <xf numFmtId="10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4" fontId="10" fillId="0" borderId="39" xfId="0" applyNumberFormat="1" applyFont="1" applyBorder="1" applyAlignment="1">
      <alignment horizontal="center" vertical="center" wrapText="1"/>
    </xf>
    <xf numFmtId="0" fontId="3" fillId="0" borderId="27" xfId="0" applyFont="1" applyBorder="1"/>
    <xf numFmtId="0" fontId="4" fillId="0" borderId="38" xfId="0" applyFont="1" applyBorder="1" applyAlignment="1">
      <alignment horizontal="center" vertical="center"/>
    </xf>
    <xf numFmtId="0" fontId="3" fillId="0" borderId="4" xfId="0" applyFont="1" applyBorder="1"/>
    <xf numFmtId="0" fontId="10" fillId="0" borderId="38" xfId="0" applyFont="1" applyBorder="1" applyAlignment="1">
      <alignment horizontal="center" vertical="center"/>
    </xf>
    <xf numFmtId="0" fontId="3" fillId="0" borderId="8" xfId="0" applyFont="1" applyBorder="1"/>
    <xf numFmtId="0" fontId="8" fillId="0" borderId="18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textRotation="90"/>
      <protection locked="0"/>
    </xf>
    <xf numFmtId="0" fontId="0" fillId="0" borderId="14" xfId="0" applyBorder="1" applyProtection="1"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10" fontId="8" fillId="2" borderId="2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Protection="1">
      <protection locked="0"/>
    </xf>
    <xf numFmtId="10" fontId="8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24" fillId="0" borderId="14" xfId="0" applyNumberFormat="1" applyFont="1" applyBorder="1" applyAlignment="1" applyProtection="1">
      <alignment horizontal="left" wrapTex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10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10" fontId="8" fillId="2" borderId="23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4" fillId="0" borderId="39" xfId="0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37" xfId="0" applyFont="1" applyBorder="1"/>
    <xf numFmtId="0" fontId="3" fillId="0" borderId="35" xfId="0" applyFont="1" applyBorder="1"/>
    <xf numFmtId="0" fontId="3" fillId="0" borderId="13" xfId="0" applyFont="1" applyBorder="1"/>
    <xf numFmtId="0" fontId="3" fillId="0" borderId="12" xfId="0" applyFont="1" applyBorder="1"/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4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wrapText="1"/>
      <protection locked="0"/>
    </xf>
    <xf numFmtId="4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4" fontId="10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 vertical="top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165" fontId="1" fillId="0" borderId="14" xfId="0" applyNumberFormat="1" applyFont="1" applyBorder="1" applyAlignment="1" applyProtection="1">
      <alignment horizontal="left"/>
      <protection locked="0"/>
    </xf>
    <xf numFmtId="166" fontId="1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4" fontId="8" fillId="0" borderId="14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Porcentagem" xfId="1" builtinId="5"/>
  </cellStyles>
  <dxfs count="4">
    <dxf>
      <font>
        <color rgb="FF008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FE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2"/>
  <sheetViews>
    <sheetView showGridLines="0" tabSelected="1" view="pageBreakPreview" topLeftCell="J1" zoomScale="85" zoomScaleNormal="85" zoomScaleSheetLayoutView="85" workbookViewId="0">
      <selection activeCell="W44" sqref="W44"/>
    </sheetView>
  </sheetViews>
  <sheetFormatPr defaultColWidth="0" defaultRowHeight="15" customHeight="1" zeroHeight="1" x14ac:dyDescent="0.25"/>
  <cols>
    <col min="1" max="1" width="87.33203125" style="1" hidden="1" customWidth="1"/>
    <col min="2" max="2" width="5.5546875" style="1" hidden="1" customWidth="1"/>
    <col min="3" max="3" width="84" style="1" hidden="1" customWidth="1"/>
    <col min="4" max="4" width="5.5546875" style="1" hidden="1" customWidth="1"/>
    <col min="5" max="6" width="11.44140625" style="1" hidden="1" customWidth="1"/>
    <col min="7" max="7" width="11.88671875" style="1" hidden="1" customWidth="1"/>
    <col min="8" max="8" width="10.5546875" style="1" hidden="1" customWidth="1"/>
    <col min="9" max="9" width="3.5546875" style="1" hidden="1" customWidth="1"/>
    <col min="10" max="10" width="30.6640625" style="1" customWidth="1"/>
    <col min="11" max="11" width="8.6640625" style="1" customWidth="1"/>
    <col min="12" max="12" width="15.109375" style="1" customWidth="1"/>
    <col min="13" max="13" width="9.109375" style="1" customWidth="1"/>
    <col min="14" max="14" width="13.109375" style="1" customWidth="1"/>
    <col min="15" max="15" width="13.6640625" style="1" customWidth="1"/>
    <col min="16" max="16" width="14.6640625" style="1" customWidth="1"/>
    <col min="17" max="17" width="16.33203125" style="1" customWidth="1"/>
    <col min="18" max="19" width="10.5546875" style="1" customWidth="1"/>
    <col min="20" max="20" width="2.33203125" style="1" customWidth="1"/>
    <col min="21" max="21" width="3.33203125" style="1" customWidth="1"/>
    <col min="22" max="22" width="10.6640625" style="1" customWidth="1"/>
    <col min="23" max="23" width="9.44140625" style="1" customWidth="1"/>
    <col min="24" max="24" width="8.5546875" style="1" customWidth="1"/>
    <col min="25" max="25" width="9.6640625" style="1" customWidth="1"/>
    <col min="26" max="26" width="0.33203125" style="1" customWidth="1"/>
    <col min="27" max="27" width="0" style="1" hidden="1" customWidth="1"/>
    <col min="28" max="16384" width="12.5546875" style="1" hidden="1"/>
  </cols>
  <sheetData>
    <row r="1" spans="1:25" ht="20.25" customHeight="1" x14ac:dyDescent="0.25">
      <c r="I1" s="8"/>
      <c r="J1" s="210" t="s">
        <v>63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2"/>
    </row>
    <row r="2" spans="1:25" ht="24" customHeight="1" x14ac:dyDescent="0.25">
      <c r="A2" s="6"/>
      <c r="B2" s="6"/>
      <c r="C2" s="6"/>
      <c r="D2" s="6"/>
      <c r="E2" s="48" t="s">
        <v>1</v>
      </c>
      <c r="F2" s="48" t="s">
        <v>2</v>
      </c>
      <c r="G2" s="48" t="s">
        <v>3</v>
      </c>
      <c r="I2" s="8"/>
      <c r="J2" s="213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5"/>
    </row>
    <row r="3" spans="1:25" ht="42" customHeight="1" thickBot="1" x14ac:dyDescent="0.3">
      <c r="A3" s="6" t="s">
        <v>39</v>
      </c>
      <c r="B3" s="49" t="s">
        <v>4</v>
      </c>
      <c r="C3" s="6" t="str">
        <f t="shared" ref="C3:C51" si="0">CONCATENATE(A3,"-",B3)</f>
        <v>OBRA DE EDIFICAÇÃO-AC</v>
      </c>
      <c r="D3" s="6"/>
      <c r="E3" s="50">
        <v>0.03</v>
      </c>
      <c r="F3" s="50">
        <v>0.04</v>
      </c>
      <c r="G3" s="50">
        <v>5.5E-2</v>
      </c>
      <c r="I3" s="8"/>
      <c r="J3" s="216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8"/>
    </row>
    <row r="4" spans="1:25" ht="12.75" customHeight="1" thickBot="1" x14ac:dyDescent="0.3">
      <c r="A4" s="6" t="str">
        <f>A3</f>
        <v>OBRA DE EDIFICAÇÃO</v>
      </c>
      <c r="B4" s="49" t="s">
        <v>5</v>
      </c>
      <c r="C4" s="6" t="str">
        <f t="shared" si="0"/>
        <v>OBRA DE EDIFICAÇÃO-SG</v>
      </c>
      <c r="D4" s="6"/>
      <c r="E4" s="50">
        <v>8.0000000000000002E-3</v>
      </c>
      <c r="F4" s="50">
        <v>8.0000000000000002E-3</v>
      </c>
      <c r="G4" s="50">
        <v>0.01</v>
      </c>
      <c r="I4" s="8"/>
      <c r="J4" s="125" t="s">
        <v>45</v>
      </c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</row>
    <row r="5" spans="1:25" ht="12.75" hidden="1" customHeight="1" thickBot="1" x14ac:dyDescent="0.3">
      <c r="A5" s="6" t="str">
        <f>A4</f>
        <v>OBRA DE EDIFICAÇÃO</v>
      </c>
      <c r="B5" s="49" t="s">
        <v>6</v>
      </c>
      <c r="C5" s="6" t="str">
        <f t="shared" si="0"/>
        <v>OBRA DE EDIFICAÇÃO-R</v>
      </c>
      <c r="D5" s="6"/>
      <c r="E5" s="50">
        <v>9.7000000000000003E-3</v>
      </c>
      <c r="F5" s="50">
        <v>1.2699999999999999E-2</v>
      </c>
      <c r="G5" s="50">
        <v>1.2699999999999999E-2</v>
      </c>
      <c r="I5" s="8"/>
      <c r="J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51"/>
    </row>
    <row r="6" spans="1:25" ht="12.75" customHeight="1" thickBot="1" x14ac:dyDescent="0.3">
      <c r="A6" s="6" t="str">
        <f>A5</f>
        <v>OBRA DE EDIFICAÇÃO</v>
      </c>
      <c r="B6" s="49" t="s">
        <v>7</v>
      </c>
      <c r="C6" s="6" t="str">
        <f t="shared" si="0"/>
        <v>OBRA DE EDIFICAÇÃO-DF</v>
      </c>
      <c r="D6" s="6"/>
      <c r="E6" s="50">
        <v>5.8999999999999999E-3</v>
      </c>
      <c r="F6" s="50">
        <v>1.23E-2</v>
      </c>
      <c r="G6" s="50">
        <v>1.3899999999999999E-2</v>
      </c>
      <c r="I6" s="8"/>
      <c r="J6" s="133" t="s">
        <v>58</v>
      </c>
      <c r="K6" s="133"/>
      <c r="L6" s="133"/>
      <c r="M6" s="133"/>
      <c r="N6" s="133"/>
      <c r="O6" s="133"/>
      <c r="P6" s="133"/>
      <c r="Q6" s="133"/>
      <c r="R6" s="133"/>
      <c r="S6" s="130" t="s">
        <v>44</v>
      </c>
      <c r="T6" s="131"/>
      <c r="U6" s="131"/>
      <c r="V6" s="131"/>
      <c r="W6" s="131"/>
      <c r="X6" s="131"/>
      <c r="Y6" s="132"/>
    </row>
    <row r="7" spans="1:25" ht="12.75" customHeight="1" thickBot="1" x14ac:dyDescent="0.3">
      <c r="A7" s="6" t="str">
        <f>A6</f>
        <v>OBRA DE EDIFICAÇÃO</v>
      </c>
      <c r="B7" s="49" t="s">
        <v>8</v>
      </c>
      <c r="C7" s="6" t="str">
        <f t="shared" si="0"/>
        <v>OBRA DE EDIFICAÇÃO-L</v>
      </c>
      <c r="D7" s="6"/>
      <c r="E7" s="50">
        <v>6.1600000000000002E-2</v>
      </c>
      <c r="F7" s="50">
        <v>7.400000000000001E-2</v>
      </c>
      <c r="G7" s="50">
        <v>8.9600000000000013E-2</v>
      </c>
      <c r="I7" s="146" t="s">
        <v>9</v>
      </c>
      <c r="J7" s="133" t="s">
        <v>57</v>
      </c>
      <c r="K7" s="133"/>
      <c r="L7" s="133"/>
      <c r="M7" s="133"/>
      <c r="N7" s="133"/>
      <c r="O7" s="133"/>
      <c r="P7" s="133"/>
      <c r="Q7" s="133"/>
      <c r="R7" s="133"/>
      <c r="S7" s="130" t="s">
        <v>60</v>
      </c>
      <c r="T7" s="131"/>
      <c r="U7" s="131"/>
      <c r="V7" s="131"/>
      <c r="W7" s="131"/>
      <c r="X7" s="131"/>
      <c r="Y7" s="132"/>
    </row>
    <row r="8" spans="1:25" ht="12.75" customHeight="1" thickBot="1" x14ac:dyDescent="0.3">
      <c r="A8" s="6" t="str">
        <f>A7</f>
        <v>OBRA DE EDIFICAÇÃO</v>
      </c>
      <c r="B8" s="52" t="s">
        <v>10</v>
      </c>
      <c r="C8" s="6" t="str">
        <f t="shared" si="0"/>
        <v>OBRA DE EDIFICAÇÃO-BDI PAD</v>
      </c>
      <c r="D8" s="6"/>
      <c r="E8" s="50">
        <v>0.2034</v>
      </c>
      <c r="F8" s="50">
        <v>0.22120000000000001</v>
      </c>
      <c r="G8" s="50">
        <v>0.25</v>
      </c>
      <c r="I8" s="147"/>
      <c r="J8" s="130" t="s">
        <v>59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</row>
    <row r="9" spans="1:25" ht="13.5" customHeight="1" thickBot="1" x14ac:dyDescent="0.3">
      <c r="A9" s="6" t="s">
        <v>40</v>
      </c>
      <c r="B9" s="49" t="s">
        <v>4</v>
      </c>
      <c r="C9" s="6" t="str">
        <f t="shared" si="0"/>
        <v>OBRA RODOVIÁRIA-AC</v>
      </c>
      <c r="D9" s="6"/>
      <c r="E9" s="50">
        <v>3.7999999999999999E-2</v>
      </c>
      <c r="F9" s="50">
        <v>4.0099999999999997E-2</v>
      </c>
      <c r="G9" s="50">
        <v>4.6699999999999998E-2</v>
      </c>
      <c r="I9" s="147"/>
      <c r="J9" s="148" t="s">
        <v>64</v>
      </c>
      <c r="K9" s="149"/>
      <c r="L9" s="149"/>
      <c r="M9" s="149"/>
      <c r="N9" s="149"/>
      <c r="O9" s="149"/>
      <c r="P9" s="149"/>
      <c r="Q9" s="149"/>
      <c r="R9" s="149"/>
      <c r="S9" s="150"/>
      <c r="T9" s="53"/>
      <c r="U9" s="54"/>
      <c r="V9" s="53"/>
      <c r="W9" s="54"/>
      <c r="X9" s="55"/>
      <c r="Y9" s="56"/>
    </row>
    <row r="10" spans="1:25" ht="0.75" customHeight="1" x14ac:dyDescent="0.25">
      <c r="A10" s="6" t="s">
        <v>40</v>
      </c>
      <c r="B10" s="49" t="s">
        <v>5</v>
      </c>
      <c r="C10" s="6" t="str">
        <f t="shared" si="0"/>
        <v>OBRA RODOVIÁRIA-SG</v>
      </c>
      <c r="D10" s="6"/>
      <c r="E10" s="50">
        <v>3.2000000000000002E-3</v>
      </c>
      <c r="F10" s="50">
        <v>4.0000000000000001E-3</v>
      </c>
      <c r="G10" s="50">
        <v>7.4000000000000003E-3</v>
      </c>
      <c r="I10" s="147"/>
      <c r="J10" s="122" t="s">
        <v>52</v>
      </c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53"/>
      <c r="Y10" s="154"/>
    </row>
    <row r="11" spans="1:25" ht="1.5" customHeight="1" x14ac:dyDescent="0.25">
      <c r="A11" s="6"/>
      <c r="B11" s="49"/>
      <c r="C11" s="6"/>
      <c r="D11" s="6"/>
      <c r="E11" s="50"/>
      <c r="F11" s="50"/>
      <c r="G11" s="50"/>
      <c r="I11" s="147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6"/>
      <c r="X11" s="153"/>
      <c r="Y11" s="154"/>
    </row>
    <row r="12" spans="1:25" ht="12.75" customHeight="1" thickBot="1" x14ac:dyDescent="0.3">
      <c r="A12" s="6" t="s">
        <v>40</v>
      </c>
      <c r="B12" s="49" t="s">
        <v>6</v>
      </c>
      <c r="C12" s="6" t="str">
        <f t="shared" si="0"/>
        <v>OBRA RODOVIÁRIA-R</v>
      </c>
      <c r="D12" s="6"/>
      <c r="E12" s="50">
        <v>5.0000000000000001E-3</v>
      </c>
      <c r="F12" s="50">
        <v>5.6000000000000008E-3</v>
      </c>
      <c r="G12" s="50">
        <v>9.7000000000000003E-3</v>
      </c>
      <c r="I12" s="147"/>
      <c r="J12" s="137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9"/>
      <c r="X12" s="151">
        <v>0.5</v>
      </c>
      <c r="Y12" s="152"/>
    </row>
    <row r="13" spans="1:25" ht="15.75" customHeight="1" thickBot="1" x14ac:dyDescent="0.3">
      <c r="A13" s="6" t="s">
        <v>40</v>
      </c>
      <c r="B13" s="49" t="s">
        <v>7</v>
      </c>
      <c r="C13" s="6" t="str">
        <f t="shared" si="0"/>
        <v>OBRA RODOVIÁRIA-DF</v>
      </c>
      <c r="D13" s="6"/>
      <c r="E13" s="50">
        <v>1.0200000000000001E-2</v>
      </c>
      <c r="F13" s="50">
        <v>1.11E-2</v>
      </c>
      <c r="G13" s="50">
        <v>1.21E-2</v>
      </c>
      <c r="I13" s="57" t="s">
        <v>11</v>
      </c>
      <c r="J13" s="122" t="s">
        <v>53</v>
      </c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78">
        <v>0.05</v>
      </c>
      <c r="Y13" s="179"/>
    </row>
    <row r="14" spans="1:25" ht="0.75" customHeight="1" thickBot="1" x14ac:dyDescent="0.3">
      <c r="A14" s="6" t="s">
        <v>40</v>
      </c>
      <c r="B14" s="49" t="s">
        <v>8</v>
      </c>
      <c r="C14" s="6" t="str">
        <f t="shared" si="0"/>
        <v>OBRA RODOVIÁRIA-L</v>
      </c>
      <c r="D14" s="6"/>
      <c r="E14" s="50">
        <v>6.6400000000000001E-2</v>
      </c>
      <c r="F14" s="50">
        <v>7.2999999999999995E-2</v>
      </c>
      <c r="G14" s="50">
        <v>8.6899999999999991E-2</v>
      </c>
      <c r="I14" s="58" t="s">
        <v>12</v>
      </c>
      <c r="J14" s="119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1"/>
    </row>
    <row r="15" spans="1:25" ht="2.25" customHeight="1" x14ac:dyDescent="0.25">
      <c r="A15" s="6" t="s">
        <v>40</v>
      </c>
      <c r="B15" s="52" t="s">
        <v>10</v>
      </c>
      <c r="C15" s="6" t="str">
        <f t="shared" si="0"/>
        <v>OBRA RODOVIÁRIA-BDI PAD</v>
      </c>
      <c r="D15" s="6"/>
      <c r="E15" s="50">
        <v>0.19600000000000001</v>
      </c>
      <c r="F15" s="50">
        <v>0.2097</v>
      </c>
      <c r="G15" s="50">
        <v>0.24230000000000002</v>
      </c>
      <c r="I15" s="58" t="s">
        <v>12</v>
      </c>
      <c r="J15" s="140" t="s">
        <v>46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2"/>
    </row>
    <row r="16" spans="1:25" ht="12.75" customHeight="1" thickBot="1" x14ac:dyDescent="0.3">
      <c r="A16" s="6" t="s">
        <v>13</v>
      </c>
      <c r="B16" s="49" t="s">
        <v>4</v>
      </c>
      <c r="C16" s="6" t="str">
        <f t="shared" si="0"/>
        <v>Construção de Redes de Abastecimento de Água, Coleta de Esgoto-AC</v>
      </c>
      <c r="D16" s="6"/>
      <c r="E16" s="50">
        <v>3.4300000000000004E-2</v>
      </c>
      <c r="F16" s="50">
        <v>4.9299999999999997E-2</v>
      </c>
      <c r="G16" s="50">
        <v>6.7099999999999993E-2</v>
      </c>
      <c r="I16" s="58" t="s">
        <v>12</v>
      </c>
      <c r="J16" s="143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5"/>
    </row>
    <row r="17" spans="1:26" ht="14.25" customHeight="1" x14ac:dyDescent="0.25">
      <c r="A17" s="6" t="str">
        <f>A16</f>
        <v>Construção de Redes de Abastecimento de Água, Coleta de Esgoto</v>
      </c>
      <c r="B17" s="49" t="s">
        <v>5</v>
      </c>
      <c r="C17" s="6" t="str">
        <f t="shared" si="0"/>
        <v>Construção de Redes de Abastecimento de Água, Coleta de Esgoto-SG</v>
      </c>
      <c r="D17" s="6"/>
      <c r="E17" s="50">
        <v>2.8000000000000004E-3</v>
      </c>
      <c r="F17" s="50">
        <v>4.8999999999999998E-3</v>
      </c>
      <c r="G17" s="50">
        <v>7.4999999999999997E-3</v>
      </c>
      <c r="I17" s="58" t="s">
        <v>12</v>
      </c>
      <c r="J17" s="97" t="s">
        <v>48</v>
      </c>
      <c r="K17" s="98"/>
      <c r="L17" s="103" t="s">
        <v>40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5"/>
      <c r="Z17" s="8"/>
    </row>
    <row r="18" spans="1:26" ht="1.5" customHeight="1" x14ac:dyDescent="0.25">
      <c r="A18" s="6" t="str">
        <f>A17</f>
        <v>Construção de Redes de Abastecimento de Água, Coleta de Esgoto</v>
      </c>
      <c r="B18" s="49" t="s">
        <v>6</v>
      </c>
      <c r="C18" s="6" t="str">
        <f t="shared" si="0"/>
        <v>Construção de Redes de Abastecimento de Água, Coleta de Esgoto-R</v>
      </c>
      <c r="D18" s="6"/>
      <c r="E18" s="50">
        <v>0.01</v>
      </c>
      <c r="F18" s="50">
        <v>1.3899999999999999E-2</v>
      </c>
      <c r="G18" s="50">
        <v>1.7399999999999999E-2</v>
      </c>
      <c r="I18" s="58" t="s">
        <v>12</v>
      </c>
      <c r="J18" s="99"/>
      <c r="K18" s="100"/>
      <c r="L18" s="106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8"/>
      <c r="Z18" s="8"/>
    </row>
    <row r="19" spans="1:26" ht="1.5" customHeight="1" thickBot="1" x14ac:dyDescent="0.3">
      <c r="A19" s="6" t="str">
        <f>A18</f>
        <v>Construção de Redes de Abastecimento de Água, Coleta de Esgoto</v>
      </c>
      <c r="B19" s="49" t="s">
        <v>7</v>
      </c>
      <c r="C19" s="6" t="str">
        <f t="shared" si="0"/>
        <v>Construção de Redes de Abastecimento de Água, Coleta de Esgoto-DF</v>
      </c>
      <c r="D19" s="6"/>
      <c r="E19" s="50">
        <v>9.3999999999999986E-3</v>
      </c>
      <c r="F19" s="50">
        <v>9.8999999999999991E-3</v>
      </c>
      <c r="G19" s="50">
        <v>1.1699999999999999E-2</v>
      </c>
      <c r="I19" s="58" t="s">
        <v>12</v>
      </c>
      <c r="J19" s="101"/>
      <c r="K19" s="102"/>
      <c r="L19" s="109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8"/>
    </row>
    <row r="20" spans="1:26" ht="0.75" customHeight="1" x14ac:dyDescent="0.25">
      <c r="A20" s="6" t="str">
        <f>A19</f>
        <v>Construção de Redes de Abastecimento de Água, Coleta de Esgoto</v>
      </c>
      <c r="B20" s="49" t="s">
        <v>8</v>
      </c>
      <c r="C20" s="6" t="str">
        <f t="shared" si="0"/>
        <v>Construção de Redes de Abastecimento de Água, Coleta de Esgoto-L</v>
      </c>
      <c r="D20" s="6"/>
      <c r="E20" s="50">
        <v>6.7400000000000002E-2</v>
      </c>
      <c r="F20" s="50">
        <v>8.0399999999999985E-2</v>
      </c>
      <c r="G20" s="50">
        <v>9.4E-2</v>
      </c>
      <c r="I20" s="58" t="s">
        <v>12</v>
      </c>
      <c r="J20" s="59"/>
      <c r="K20" s="7"/>
      <c r="L20" s="7"/>
      <c r="M20" s="7"/>
      <c r="N20" s="7"/>
      <c r="O20" s="7"/>
      <c r="P20" s="7"/>
      <c r="Q20" s="7"/>
      <c r="R20" s="7"/>
      <c r="S20" s="60"/>
      <c r="T20" s="8"/>
      <c r="U20" s="8"/>
      <c r="V20" s="8"/>
      <c r="W20" s="8"/>
      <c r="X20" s="8"/>
      <c r="Y20" s="51"/>
    </row>
    <row r="21" spans="1:26" ht="12" customHeight="1" x14ac:dyDescent="0.25">
      <c r="A21" s="6" t="str">
        <f>A20</f>
        <v>Construção de Redes de Abastecimento de Água, Coleta de Esgoto</v>
      </c>
      <c r="B21" s="52" t="s">
        <v>10</v>
      </c>
      <c r="C21" s="6" t="str">
        <f t="shared" si="0"/>
        <v>Construção de Redes de Abastecimento de Água, Coleta de Esgoto-BDI PAD</v>
      </c>
      <c r="D21" s="6"/>
      <c r="E21" s="50">
        <v>0.20760000000000001</v>
      </c>
      <c r="F21" s="50">
        <v>0.24179999999999999</v>
      </c>
      <c r="G21" s="50">
        <v>0.26440000000000002</v>
      </c>
      <c r="I21" s="58" t="s">
        <v>12</v>
      </c>
      <c r="J21" s="187" t="s">
        <v>14</v>
      </c>
      <c r="K21" s="182"/>
      <c r="L21" s="182"/>
      <c r="M21" s="182"/>
      <c r="N21" s="182"/>
      <c r="O21" s="182"/>
      <c r="P21" s="182"/>
      <c r="Q21" s="183"/>
      <c r="R21" s="117" t="s">
        <v>15</v>
      </c>
      <c r="S21" s="113" t="s">
        <v>16</v>
      </c>
      <c r="T21" s="181" t="s">
        <v>17</v>
      </c>
      <c r="U21" s="182"/>
      <c r="V21" s="183"/>
      <c r="W21" s="115" t="s">
        <v>18</v>
      </c>
      <c r="X21" s="115" t="s">
        <v>19</v>
      </c>
      <c r="Y21" s="180" t="s">
        <v>20</v>
      </c>
    </row>
    <row r="22" spans="1:26" ht="13.5" customHeight="1" x14ac:dyDescent="0.25">
      <c r="A22" s="6" t="s">
        <v>21</v>
      </c>
      <c r="B22" s="49" t="s">
        <v>4</v>
      </c>
      <c r="C22" s="6" t="str">
        <f t="shared" si="0"/>
        <v>Construção e Manutenção de Estações e Redes de Distribuição de Energia Elétrica-AC</v>
      </c>
      <c r="D22" s="6"/>
      <c r="E22" s="50">
        <v>5.2900000000000003E-2</v>
      </c>
      <c r="F22" s="50">
        <v>5.9200000000000003E-2</v>
      </c>
      <c r="G22" s="50">
        <v>7.9299999999999995E-2</v>
      </c>
      <c r="I22" s="58" t="s">
        <v>12</v>
      </c>
      <c r="J22" s="184"/>
      <c r="K22" s="185"/>
      <c r="L22" s="185"/>
      <c r="M22" s="185"/>
      <c r="N22" s="185"/>
      <c r="O22" s="185"/>
      <c r="P22" s="185"/>
      <c r="Q22" s="186"/>
      <c r="R22" s="118"/>
      <c r="S22" s="114"/>
      <c r="T22" s="184"/>
      <c r="U22" s="185"/>
      <c r="V22" s="186"/>
      <c r="W22" s="116"/>
      <c r="X22" s="116"/>
      <c r="Y22" s="114"/>
    </row>
    <row r="23" spans="1:26" ht="15" customHeight="1" x14ac:dyDescent="0.25">
      <c r="A23" s="6" t="str">
        <f>A22</f>
        <v>Construção e Manutenção de Estações e Redes de Distribuição de Energia Elétrica</v>
      </c>
      <c r="B23" s="49" t="s">
        <v>5</v>
      </c>
      <c r="C23" s="6" t="str">
        <f t="shared" si="0"/>
        <v>Construção e Manutenção de Estações e Redes de Distribuição de Energia Elétrica-SG</v>
      </c>
      <c r="D23" s="6"/>
      <c r="E23" s="50">
        <v>2.5000000000000001E-3</v>
      </c>
      <c r="F23" s="50">
        <v>5.1000000000000004E-3</v>
      </c>
      <c r="G23" s="50">
        <v>5.6000000000000008E-3</v>
      </c>
      <c r="I23" s="58" t="s">
        <v>12</v>
      </c>
      <c r="J23" s="94" t="str">
        <f>IF($L$17=$A$148,"Encargos Sociais incidentes sobre a mão de obra","Administração Central")</f>
        <v>Administração Central</v>
      </c>
      <c r="K23" s="95"/>
      <c r="L23" s="95"/>
      <c r="M23" s="95"/>
      <c r="N23" s="95"/>
      <c r="O23" s="95"/>
      <c r="P23" s="95"/>
      <c r="Q23" s="96"/>
      <c r="R23" s="31" t="str">
        <f>IF($L17=$A$148,"K1","AC")</f>
        <v>AC</v>
      </c>
      <c r="S23" s="61">
        <v>4.6699999999999998E-2</v>
      </c>
      <c r="T23" s="89" t="s">
        <v>22</v>
      </c>
      <c r="U23" s="90"/>
      <c r="V23" s="91"/>
      <c r="W23" s="32">
        <f>VLOOKUP(CONCATENATE(L17,"-",R23),$C$3:$G$138,3,FALSE)</f>
        <v>3.7999999999999999E-2</v>
      </c>
      <c r="X23" s="32">
        <f>VLOOKUP(CONCATENATE(L17,"-",R23),$C$3:$G$138,4,FALSE)</f>
        <v>4.0099999999999997E-2</v>
      </c>
      <c r="Y23" s="33">
        <f>VLOOKUP(CONCATENATE(L17,"-",R23),$C$3:$G$138,5,FALSE)</f>
        <v>4.6699999999999998E-2</v>
      </c>
    </row>
    <row r="24" spans="1:26" ht="15" customHeight="1" x14ac:dyDescent="0.25">
      <c r="A24" s="6" t="str">
        <f>A23</f>
        <v>Construção e Manutenção de Estações e Redes de Distribuição de Energia Elétrica</v>
      </c>
      <c r="B24" s="49" t="s">
        <v>6</v>
      </c>
      <c r="C24" s="6" t="str">
        <f t="shared" si="0"/>
        <v>Construção e Manutenção de Estações e Redes de Distribuição de Energia Elétrica-R</v>
      </c>
      <c r="D24" s="6"/>
      <c r="E24" s="50">
        <v>0.01</v>
      </c>
      <c r="F24" s="50">
        <v>1.4800000000000001E-2</v>
      </c>
      <c r="G24" s="50">
        <v>1.9699999999999999E-2</v>
      </c>
      <c r="I24" s="58" t="s">
        <v>12</v>
      </c>
      <c r="J24" s="94" t="str">
        <f>IF($L$17=$A$148,"Administração Central da empresa ou consultoria - overhead","Seguro e Garantia")</f>
        <v>Seguro e Garantia</v>
      </c>
      <c r="K24" s="95"/>
      <c r="L24" s="95"/>
      <c r="M24" s="95"/>
      <c r="N24" s="95"/>
      <c r="O24" s="95"/>
      <c r="P24" s="95"/>
      <c r="Q24" s="96"/>
      <c r="R24" s="31" t="str">
        <f>IF($L17=$A$148,"K2","SG")</f>
        <v>SG</v>
      </c>
      <c r="S24" s="61">
        <v>4.1999999999999997E-3</v>
      </c>
      <c r="T24" s="89" t="s">
        <v>22</v>
      </c>
      <c r="U24" s="90"/>
      <c r="V24" s="91"/>
      <c r="W24" s="32">
        <f>VLOOKUP(CONCATENATE(L17,"-",R24),$C$3:$G$138,3,FALSE)</f>
        <v>3.2000000000000002E-3</v>
      </c>
      <c r="X24" s="32">
        <f>VLOOKUP(CONCATENATE(L17,"-",R24),$C$3:$G$138,4,FALSE)</f>
        <v>4.0000000000000001E-3</v>
      </c>
      <c r="Y24" s="33">
        <f>VLOOKUP(CONCATENATE(L17,"-",R24),$C$3:$G$138,5,FALSE)</f>
        <v>7.4000000000000003E-3</v>
      </c>
    </row>
    <row r="25" spans="1:26" ht="15" customHeight="1" x14ac:dyDescent="0.25">
      <c r="A25" s="6" t="str">
        <f>A24</f>
        <v>Construção e Manutenção de Estações e Redes de Distribuição de Energia Elétrica</v>
      </c>
      <c r="B25" s="49" t="s">
        <v>7</v>
      </c>
      <c r="C25" s="6" t="str">
        <f t="shared" si="0"/>
        <v>Construção e Manutenção de Estações e Redes de Distribuição de Energia Elétrica-DF</v>
      </c>
      <c r="D25" s="6"/>
      <c r="E25" s="50">
        <v>1.01E-2</v>
      </c>
      <c r="F25" s="50">
        <v>1.0700000000000001E-2</v>
      </c>
      <c r="G25" s="50">
        <v>1.11E-2</v>
      </c>
      <c r="I25" s="58" t="s">
        <v>12</v>
      </c>
      <c r="J25" s="94" t="str">
        <f>IF($L$17=$A$148,"","Risco")</f>
        <v>Risco</v>
      </c>
      <c r="K25" s="95"/>
      <c r="L25" s="95"/>
      <c r="M25" s="95"/>
      <c r="N25" s="95"/>
      <c r="O25" s="95"/>
      <c r="P25" s="95"/>
      <c r="Q25" s="96"/>
      <c r="R25" s="31" t="str">
        <f>IF($L17=$A$148,"","R")</f>
        <v>R</v>
      </c>
      <c r="S25" s="61">
        <v>9.7000000000000003E-3</v>
      </c>
      <c r="T25" s="89" t="s">
        <v>22</v>
      </c>
      <c r="U25" s="90"/>
      <c r="V25" s="91"/>
      <c r="W25" s="32">
        <f>VLOOKUP(CONCATENATE(L17,"-",R25),$C$3:$G$138,3,FALSE)</f>
        <v>5.0000000000000001E-3</v>
      </c>
      <c r="X25" s="32">
        <f>VLOOKUP(CONCATENATE(L17,"-",R25),$C$3:$G$138,4,FALSE)</f>
        <v>5.6000000000000008E-3</v>
      </c>
      <c r="Y25" s="33">
        <f>VLOOKUP(CONCATENATE(L17,"-",R25),$C$3:$G$138,5,FALSE)</f>
        <v>9.7000000000000003E-3</v>
      </c>
    </row>
    <row r="26" spans="1:26" ht="15" customHeight="1" x14ac:dyDescent="0.25">
      <c r="A26" s="6" t="str">
        <f>A25</f>
        <v>Construção e Manutenção de Estações e Redes de Distribuição de Energia Elétrica</v>
      </c>
      <c r="B26" s="49" t="s">
        <v>8</v>
      </c>
      <c r="C26" s="6" t="str">
        <f t="shared" si="0"/>
        <v>Construção e Manutenção de Estações e Redes de Distribuição de Energia Elétrica-L</v>
      </c>
      <c r="D26" s="6"/>
      <c r="E26" s="50">
        <v>0.08</v>
      </c>
      <c r="F26" s="50">
        <v>8.3100000000000007E-2</v>
      </c>
      <c r="G26" s="50">
        <v>9.5100000000000004E-2</v>
      </c>
      <c r="I26" s="58" t="s">
        <v>12</v>
      </c>
      <c r="J26" s="94" t="str">
        <f>IF($L$17=$A$148,"","Despesas Financeiras")</f>
        <v>Despesas Financeiras</v>
      </c>
      <c r="K26" s="95"/>
      <c r="L26" s="95"/>
      <c r="M26" s="95"/>
      <c r="N26" s="95"/>
      <c r="O26" s="95"/>
      <c r="P26" s="95"/>
      <c r="Q26" s="96"/>
      <c r="R26" s="31" t="str">
        <f>IF($L17=$A$148,"","DF")</f>
        <v>DF</v>
      </c>
      <c r="S26" s="61">
        <v>1.11E-2</v>
      </c>
      <c r="T26" s="89" t="s">
        <v>22</v>
      </c>
      <c r="U26" s="90"/>
      <c r="V26" s="91"/>
      <c r="W26" s="32">
        <f>VLOOKUP(CONCATENATE(L17,"-",R26),$C$3:$G$138,3,FALSE)</f>
        <v>1.0200000000000001E-2</v>
      </c>
      <c r="X26" s="32">
        <f>VLOOKUP(CONCATENATE(L17,"-",R26),$C$3:$G$138,4,FALSE)</f>
        <v>1.11E-2</v>
      </c>
      <c r="Y26" s="33">
        <f>VLOOKUP(CONCATENATE(L17,"-",R26),$C$3:$G$138,5,FALSE)</f>
        <v>1.21E-2</v>
      </c>
    </row>
    <row r="27" spans="1:26" ht="15" customHeight="1" x14ac:dyDescent="0.25">
      <c r="A27" s="6" t="str">
        <f>A26</f>
        <v>Construção e Manutenção de Estações e Redes de Distribuição de Energia Elétrica</v>
      </c>
      <c r="B27" s="52" t="s">
        <v>10</v>
      </c>
      <c r="C27" s="6" t="str">
        <f t="shared" si="0"/>
        <v>Construção e Manutenção de Estações e Redes de Distribuição de Energia Elétrica-BDI PAD</v>
      </c>
      <c r="D27" s="6"/>
      <c r="E27" s="50">
        <v>0.24</v>
      </c>
      <c r="F27" s="50">
        <v>0.25840000000000002</v>
      </c>
      <c r="G27" s="50">
        <v>0.27860000000000001</v>
      </c>
      <c r="I27" s="58" t="s">
        <v>12</v>
      </c>
      <c r="J27" s="94" t="str">
        <f>IF($L$17=$A$148,"Margem bruta da empresa de consultoria","Lucro")</f>
        <v>Lucro</v>
      </c>
      <c r="K27" s="95"/>
      <c r="L27" s="95"/>
      <c r="M27" s="95"/>
      <c r="N27" s="95"/>
      <c r="O27" s="95"/>
      <c r="P27" s="95"/>
      <c r="Q27" s="96"/>
      <c r="R27" s="31" t="str">
        <f>IF($L17=$A$148,"K3","L")</f>
        <v>L</v>
      </c>
      <c r="S27" s="61">
        <v>8.6900000000000005E-2</v>
      </c>
      <c r="T27" s="89" t="s">
        <v>22</v>
      </c>
      <c r="U27" s="90"/>
      <c r="V27" s="91"/>
      <c r="W27" s="32">
        <f>VLOOKUP(CONCATENATE(L17,"-",R27),$C$3:$G$138,3,FALSE)</f>
        <v>6.6400000000000001E-2</v>
      </c>
      <c r="X27" s="32">
        <f>VLOOKUP(CONCATENATE(L17,"-",R27),$C$3:$G$138,4,FALSE)</f>
        <v>7.2999999999999995E-2</v>
      </c>
      <c r="Y27" s="33">
        <f>VLOOKUP(CONCATENATE(L17,"-",R27),$C$3:$G$138,5,FALSE)</f>
        <v>8.6899999999999991E-2</v>
      </c>
    </row>
    <row r="28" spans="1:26" ht="15" customHeight="1" x14ac:dyDescent="0.25">
      <c r="A28" s="6" t="s">
        <v>23</v>
      </c>
      <c r="B28" s="49" t="s">
        <v>4</v>
      </c>
      <c r="C28" s="6" t="str">
        <f t="shared" si="0"/>
        <v>Obras Portuárias, Marítimas e Fluviais-AC</v>
      </c>
      <c r="D28" s="6"/>
      <c r="E28" s="50">
        <v>0.04</v>
      </c>
      <c r="F28" s="50">
        <v>5.5199999999999999E-2</v>
      </c>
      <c r="G28" s="50">
        <v>7.85E-2</v>
      </c>
      <c r="I28" s="58" t="s">
        <v>12</v>
      </c>
      <c r="J28" s="94" t="s">
        <v>24</v>
      </c>
      <c r="K28" s="95"/>
      <c r="L28" s="95"/>
      <c r="M28" s="95"/>
      <c r="N28" s="95"/>
      <c r="O28" s="95"/>
      <c r="P28" s="95"/>
      <c r="Q28" s="96"/>
      <c r="R28" s="31" t="s">
        <v>25</v>
      </c>
      <c r="S28" s="33">
        <v>3.6499999999999998E-2</v>
      </c>
      <c r="T28" s="89" t="s">
        <v>22</v>
      </c>
      <c r="U28" s="90"/>
      <c r="V28" s="91"/>
      <c r="W28" s="32">
        <v>3.6499999999999998E-2</v>
      </c>
      <c r="X28" s="32">
        <v>3.6499999999999998E-2</v>
      </c>
      <c r="Y28" s="33">
        <v>3.6499999999999998E-2</v>
      </c>
    </row>
    <row r="29" spans="1:26" ht="15" customHeight="1" x14ac:dyDescent="0.25">
      <c r="A29" s="6" t="str">
        <f>A28</f>
        <v>Obras Portuárias, Marítimas e Fluviais</v>
      </c>
      <c r="B29" s="49" t="s">
        <v>5</v>
      </c>
      <c r="C29" s="6" t="str">
        <f t="shared" si="0"/>
        <v>Obras Portuárias, Marítimas e Fluviais-SG</v>
      </c>
      <c r="D29" s="6"/>
      <c r="E29" s="50">
        <v>8.1000000000000013E-3</v>
      </c>
      <c r="F29" s="50">
        <v>1.2199999999999999E-2</v>
      </c>
      <c r="G29" s="50">
        <v>1.9900000000000001E-2</v>
      </c>
      <c r="I29" s="58" t="s">
        <v>12</v>
      </c>
      <c r="J29" s="94" t="s">
        <v>26</v>
      </c>
      <c r="K29" s="95"/>
      <c r="L29" s="95"/>
      <c r="M29" s="95"/>
      <c r="N29" s="95"/>
      <c r="O29" s="95"/>
      <c r="P29" s="95"/>
      <c r="Q29" s="96"/>
      <c r="R29" s="31" t="s">
        <v>27</v>
      </c>
      <c r="S29" s="33">
        <f ca="1">IF(AND($L17&lt;&gt;$A$147,COUNTA(OFFSET(S22,1,0,6))&gt;0),$X$13*$X$12,0)</f>
        <v>2.5000000000000001E-2</v>
      </c>
      <c r="T29" s="89" t="s">
        <v>22</v>
      </c>
      <c r="U29" s="90"/>
      <c r="V29" s="91"/>
      <c r="W29" s="32">
        <v>0</v>
      </c>
      <c r="X29" s="32">
        <v>2.5000000000000001E-2</v>
      </c>
      <c r="Y29" s="33">
        <v>0.05</v>
      </c>
    </row>
    <row r="30" spans="1:26" ht="15" customHeight="1" x14ac:dyDescent="0.25">
      <c r="A30" s="6" t="str">
        <f>A29</f>
        <v>Obras Portuárias, Marítimas e Fluviais</v>
      </c>
      <c r="B30" s="49" t="s">
        <v>6</v>
      </c>
      <c r="C30" s="6" t="str">
        <f t="shared" si="0"/>
        <v>Obras Portuárias, Marítimas e Fluviais-R</v>
      </c>
      <c r="D30" s="6"/>
      <c r="E30" s="50">
        <v>1.46E-2</v>
      </c>
      <c r="F30" s="50">
        <v>2.3199999999999998E-2</v>
      </c>
      <c r="G30" s="50">
        <v>3.1600000000000003E-2</v>
      </c>
      <c r="I30" s="58" t="s">
        <v>12</v>
      </c>
      <c r="J30" s="94" t="s">
        <v>28</v>
      </c>
      <c r="K30" s="95"/>
      <c r="L30" s="95"/>
      <c r="M30" s="95"/>
      <c r="N30" s="95"/>
      <c r="O30" s="95"/>
      <c r="P30" s="93"/>
      <c r="Q30" s="112"/>
      <c r="R30" s="31" t="s">
        <v>29</v>
      </c>
      <c r="S30" s="33">
        <f ca="1">IF(P31="SEM",0,IF(AND($L17&lt;&gt;$A$147,COUNTA(OFFSET(S22,1,0,6))&gt;0),4.5%,0%))</f>
        <v>4.4999999999999998E-2</v>
      </c>
      <c r="T30" s="89" t="s">
        <v>22</v>
      </c>
      <c r="U30" s="90"/>
      <c r="V30" s="91"/>
      <c r="W30" s="34">
        <v>0</v>
      </c>
      <c r="X30" s="34">
        <v>4.4999999999999998E-2</v>
      </c>
      <c r="Y30" s="35">
        <v>4.4999999999999998E-2</v>
      </c>
    </row>
    <row r="31" spans="1:26" ht="30" customHeight="1" thickBot="1" x14ac:dyDescent="0.3">
      <c r="A31" s="6" t="str">
        <f>A30</f>
        <v>Obras Portuárias, Marítimas e Fluviais</v>
      </c>
      <c r="B31" s="49" t="s">
        <v>7</v>
      </c>
      <c r="C31" s="6" t="str">
        <f t="shared" si="0"/>
        <v>Obras Portuárias, Marítimas e Fluviais-DF</v>
      </c>
      <c r="D31" s="6"/>
      <c r="E31" s="50">
        <v>9.3999999999999986E-3</v>
      </c>
      <c r="F31" s="50">
        <v>1.0200000000000001E-2</v>
      </c>
      <c r="G31" s="50">
        <v>1.3300000000000001E-2</v>
      </c>
      <c r="I31" s="58" t="s">
        <v>12</v>
      </c>
      <c r="J31" s="174" t="s">
        <v>42</v>
      </c>
      <c r="K31" s="175"/>
      <c r="L31" s="175"/>
      <c r="M31" s="175"/>
      <c r="N31" s="175"/>
      <c r="O31" s="175"/>
      <c r="P31" s="176" t="s">
        <v>41</v>
      </c>
      <c r="Q31" s="177"/>
      <c r="R31" s="36" t="s">
        <v>10</v>
      </c>
      <c r="S31" s="37">
        <f ca="1">IF(P31="SEM",ROUND((((1+S23+S24+S25)*(1+S26)*(1+S27)/(1-(S28+S29)))-1),4),IF(P31="COM",ROUND((((1+S23+S24+S25)*(1+S26)*(1+S27)/(1-(S28+S29+S30)))-1),4)))</f>
        <v>0.30449999999999999</v>
      </c>
      <c r="T31" s="92" t="str">
        <f ca="1">IF(OR($L$17=$A$148,$L$17=$A$147,AND(A81&gt;=W31,A81&lt;=Y31)),"OK","FORA DO INTERVALO")</f>
        <v>OK</v>
      </c>
      <c r="U31" s="93"/>
      <c r="V31" s="91"/>
      <c r="W31" s="32">
        <f>IF($L17=$A$147,0,VLOOKUP(CONCATENATE($L17,"-",$R31),$C$3:$G$138,3,FALSE))</f>
        <v>0.19600000000000001</v>
      </c>
      <c r="X31" s="32">
        <f>IF($L17=$A$147,0,VLOOKUP(CONCATENATE($L17,"-",$R31),$C$3:$G$138,4,FALSE))</f>
        <v>0.2097</v>
      </c>
      <c r="Y31" s="33">
        <f>IF($L17=$A$147,0,VLOOKUP(CONCATENATE($L17,"-",$R31),$C$3:$G$138,5,FALSE))</f>
        <v>0.24230000000000002</v>
      </c>
    </row>
    <row r="32" spans="1:26" ht="15" hidden="1" customHeight="1" x14ac:dyDescent="0.25">
      <c r="A32" s="6" t="str">
        <f>A31</f>
        <v>Obras Portuárias, Marítimas e Fluviais</v>
      </c>
      <c r="B32" s="49" t="s">
        <v>8</v>
      </c>
      <c r="C32" s="6" t="str">
        <f t="shared" si="0"/>
        <v>Obras Portuárias, Marítimas e Fluviais-L</v>
      </c>
      <c r="D32" s="6"/>
      <c r="E32" s="50">
        <v>7.1399999999999991E-2</v>
      </c>
      <c r="F32" s="50">
        <v>8.4000000000000005E-2</v>
      </c>
      <c r="G32" s="50">
        <v>0.1043</v>
      </c>
      <c r="I32" s="58" t="s">
        <v>12</v>
      </c>
      <c r="J32" s="158"/>
      <c r="K32" s="159"/>
      <c r="L32" s="159"/>
      <c r="M32" s="159"/>
      <c r="N32" s="159"/>
      <c r="O32" s="159"/>
      <c r="P32" s="159"/>
      <c r="Q32" s="159"/>
      <c r="R32" s="62"/>
      <c r="S32" s="62"/>
      <c r="T32" s="62"/>
      <c r="U32" s="63"/>
      <c r="Y32" s="51"/>
    </row>
    <row r="33" spans="1:26" ht="1.5" customHeight="1" thickBot="1" x14ac:dyDescent="0.3">
      <c r="A33" s="6" t="str">
        <f>A32</f>
        <v>Obras Portuárias, Marítimas e Fluviais</v>
      </c>
      <c r="B33" s="52" t="s">
        <v>10</v>
      </c>
      <c r="C33" s="6" t="str">
        <f t="shared" si="0"/>
        <v>Obras Portuárias, Marítimas e Fluviais-BDI PAD</v>
      </c>
      <c r="D33" s="6"/>
      <c r="E33" s="50">
        <v>0.22800000000000001</v>
      </c>
      <c r="F33" s="50">
        <v>0.27479999999999999</v>
      </c>
      <c r="G33" s="50">
        <v>0.3095</v>
      </c>
      <c r="I33" s="58" t="s">
        <v>12</v>
      </c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53"/>
      <c r="U33" s="66"/>
      <c r="V33" s="53"/>
      <c r="W33" s="53"/>
      <c r="X33" s="53"/>
      <c r="Y33" s="67"/>
    </row>
    <row r="34" spans="1:26" ht="12" customHeight="1" x14ac:dyDescent="0.25">
      <c r="A34" s="6" t="s">
        <v>30</v>
      </c>
      <c r="B34" s="49" t="s">
        <v>4</v>
      </c>
      <c r="C34" s="6" t="str">
        <f t="shared" si="0"/>
        <v>Fornecimento de Materiais e Equipamentos (aquisição indireta - em conjunto com licitação de obras)-AC</v>
      </c>
      <c r="D34" s="6"/>
      <c r="E34" s="50">
        <v>1.4999999999999999E-2</v>
      </c>
      <c r="F34" s="50">
        <v>3.4500000000000003E-2</v>
      </c>
      <c r="G34" s="50">
        <v>4.4900000000000002E-2</v>
      </c>
      <c r="I34" s="58" t="s">
        <v>12</v>
      </c>
      <c r="J34" s="171" t="s">
        <v>51</v>
      </c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3"/>
    </row>
    <row r="35" spans="1:26" ht="3.75" customHeight="1" x14ac:dyDescent="0.25">
      <c r="A35" s="6" t="str">
        <f>A34</f>
        <v>Fornecimento de Materiais e Equipamentos (aquisição indireta - em conjunto com licitação de obras)</v>
      </c>
      <c r="B35" s="49" t="s">
        <v>5</v>
      </c>
      <c r="C35" s="6" t="str">
        <f t="shared" si="0"/>
        <v>Fornecimento de Materiais e Equipamentos (aquisição indireta - em conjunto com licitação de obras)-SG</v>
      </c>
      <c r="D35" s="6"/>
      <c r="E35" s="50">
        <v>3.0000000000000001E-3</v>
      </c>
      <c r="F35" s="50">
        <v>4.7999999999999996E-3</v>
      </c>
      <c r="G35" s="50">
        <v>8.199999999999999E-3</v>
      </c>
      <c r="I35" s="58" t="s">
        <v>12</v>
      </c>
      <c r="J35" s="28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27"/>
    </row>
    <row r="36" spans="1:26" ht="12.75" customHeight="1" x14ac:dyDescent="0.25">
      <c r="A36" s="6" t="str">
        <f>A35</f>
        <v>Fornecimento de Materiais e Equipamentos (aquisição indireta - em conjunto com licitação de obras)</v>
      </c>
      <c r="B36" s="49" t="s">
        <v>6</v>
      </c>
      <c r="C36" s="6" t="str">
        <f t="shared" si="0"/>
        <v>Fornecimento de Materiais e Equipamentos (aquisição indireta - em conjunto com licitação de obras)-R</v>
      </c>
      <c r="D36" s="6"/>
      <c r="E36" s="50">
        <v>5.6000000000000008E-3</v>
      </c>
      <c r="F36" s="50">
        <v>8.5000000000000006E-3</v>
      </c>
      <c r="G36" s="50">
        <v>8.8999999999999999E-3</v>
      </c>
      <c r="I36" s="58" t="s">
        <v>12</v>
      </c>
      <c r="J36" s="160" t="s">
        <v>31</v>
      </c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2"/>
    </row>
    <row r="37" spans="1:26" ht="12.75" customHeight="1" x14ac:dyDescent="0.3">
      <c r="A37" s="6" t="str">
        <f>A36</f>
        <v>Fornecimento de Materiais e Equipamentos (aquisição indireta - em conjunto com licitação de obras)</v>
      </c>
      <c r="B37" s="49" t="s">
        <v>7</v>
      </c>
      <c r="C37" s="6" t="str">
        <f t="shared" si="0"/>
        <v>Fornecimento de Materiais e Equipamentos (aquisição indireta - em conjunto com licitação de obras)-DF</v>
      </c>
      <c r="D37" s="6"/>
      <c r="E37" s="50">
        <v>8.5000000000000006E-3</v>
      </c>
      <c r="F37" s="50">
        <v>8.5000000000000006E-3</v>
      </c>
      <c r="G37" s="50">
        <v>1.11E-2</v>
      </c>
      <c r="I37" s="58" t="s">
        <v>12</v>
      </c>
      <c r="J37" s="38"/>
      <c r="K37" s="39"/>
      <c r="L37" s="39"/>
      <c r="M37" s="39"/>
      <c r="N37" s="163" t="s">
        <v>47</v>
      </c>
      <c r="O37" s="39" t="str">
        <f>IF($L17=$A$148,"(1+K1+K2)*(1+K3)","(1+AC + S + R + G)*(1 + DF)*(1+L)")</f>
        <v>(1+AC + S + R + G)*(1 + DF)*(1+L)</v>
      </c>
      <c r="P37" s="39"/>
      <c r="Q37" s="39"/>
      <c r="R37" s="165">
        <v>-1</v>
      </c>
      <c r="S37" s="39"/>
      <c r="T37" s="39"/>
      <c r="U37" s="39"/>
      <c r="V37" s="39"/>
      <c r="W37" s="39"/>
      <c r="X37" s="39"/>
      <c r="Y37" s="40"/>
    </row>
    <row r="38" spans="1:26" ht="19.5" customHeight="1" thickBot="1" x14ac:dyDescent="0.3">
      <c r="A38" s="6" t="str">
        <f>A37</f>
        <v>Fornecimento de Materiais e Equipamentos (aquisição indireta - em conjunto com licitação de obras)</v>
      </c>
      <c r="B38" s="49" t="s">
        <v>8</v>
      </c>
      <c r="C38" s="6" t="str">
        <f t="shared" si="0"/>
        <v>Fornecimento de Materiais e Equipamentos (aquisição indireta - em conjunto com licitação de obras)-L</v>
      </c>
      <c r="D38" s="6"/>
      <c r="E38" s="50">
        <v>3.5000000000000003E-2</v>
      </c>
      <c r="F38" s="50">
        <v>5.1100000000000007E-2</v>
      </c>
      <c r="G38" s="50">
        <v>6.2199999999999998E-2</v>
      </c>
      <c r="I38" s="58" t="s">
        <v>12</v>
      </c>
      <c r="J38" s="41"/>
      <c r="K38" s="42"/>
      <c r="L38" s="42"/>
      <c r="M38" s="42"/>
      <c r="N38" s="164"/>
      <c r="O38" s="43"/>
      <c r="P38" s="42" t="s">
        <v>32</v>
      </c>
      <c r="Q38" s="42"/>
      <c r="R38" s="166"/>
      <c r="S38" s="42"/>
      <c r="T38" s="42"/>
      <c r="U38" s="42"/>
      <c r="V38" s="42"/>
      <c r="W38" s="42"/>
      <c r="X38" s="42"/>
      <c r="Y38" s="44"/>
      <c r="Z38" s="8"/>
    </row>
    <row r="39" spans="1:26" ht="0.75" customHeight="1" x14ac:dyDescent="0.25">
      <c r="A39" s="6" t="str">
        <f>A38</f>
        <v>Fornecimento de Materiais e Equipamentos (aquisição indireta - em conjunto com licitação de obras)</v>
      </c>
      <c r="B39" s="52" t="s">
        <v>10</v>
      </c>
      <c r="C39" s="6" t="str">
        <f t="shared" si="0"/>
        <v>Fornecimento de Materiais e Equipamentos (aquisição indireta - em conjunto com licitação de obras)-BDI PAD</v>
      </c>
      <c r="D39" s="6"/>
      <c r="E39" s="50">
        <v>0.111</v>
      </c>
      <c r="F39" s="50">
        <v>0.14019999999999999</v>
      </c>
      <c r="G39" s="50">
        <v>0.16800000000000001</v>
      </c>
      <c r="I39" s="58" t="s">
        <v>12</v>
      </c>
      <c r="J39" s="45"/>
      <c r="K39" s="46"/>
      <c r="L39" s="46"/>
      <c r="M39" s="46"/>
      <c r="N39" s="46"/>
      <c r="O39" s="46"/>
      <c r="P39" s="46"/>
      <c r="Q39" s="46"/>
      <c r="R39" s="46"/>
      <c r="S39" s="47"/>
      <c r="T39"/>
      <c r="U39"/>
      <c r="V39"/>
      <c r="W39"/>
      <c r="X39"/>
      <c r="Y39" s="27"/>
    </row>
    <row r="40" spans="1:26" ht="27.75" customHeight="1" x14ac:dyDescent="0.25">
      <c r="A40" s="6" t="s">
        <v>33</v>
      </c>
      <c r="B40" s="52" t="s">
        <v>4</v>
      </c>
      <c r="C40" s="6" t="str">
        <f t="shared" si="0"/>
        <v>Fornecimento de Materiais e Equipamentos (aquisição direta)-AC</v>
      </c>
      <c r="D40" s="6"/>
      <c r="E40" s="50" t="s">
        <v>22</v>
      </c>
      <c r="F40" s="50" t="s">
        <v>22</v>
      </c>
      <c r="G40" s="50" t="s">
        <v>22</v>
      </c>
      <c r="I40" s="58" t="s">
        <v>12</v>
      </c>
      <c r="J40" s="167" t="str">
        <f>CONCATENATE("Declaro para os devidos fins que, conforme legislação tributária municipal, a base de cálculo deste tipo de obra corresponde à ",$X$12*100,"%, com a respectiva alíquota de ",$X$13*100,"%.")</f>
        <v>Declaro para os devidos fins que, conforme legislação tributária municipal, a base de cálculo deste tipo de obra corresponde à 50%, com a respectiva alíquota de 5%.</v>
      </c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9"/>
    </row>
    <row r="41" spans="1:26" ht="3" customHeight="1" x14ac:dyDescent="0.25">
      <c r="A41" s="6" t="s">
        <v>33</v>
      </c>
      <c r="B41" s="52" t="s">
        <v>5</v>
      </c>
      <c r="C41" s="6" t="str">
        <f t="shared" si="0"/>
        <v>Fornecimento de Materiais e Equipamentos (aquisição direta)-SG</v>
      </c>
      <c r="D41" s="6"/>
      <c r="E41" s="50" t="s">
        <v>22</v>
      </c>
      <c r="F41" s="50" t="s">
        <v>22</v>
      </c>
      <c r="G41" s="50" t="s">
        <v>22</v>
      </c>
      <c r="I41" s="58" t="s">
        <v>12</v>
      </c>
      <c r="J41" s="167" t="str">
        <f>CONCATENATE("Declaro para os devidos fins que o regime de Contribuição Previdenciária sobre a Receita Bruta adotado para elaboração do orçamento foi ",IF(P31="COM","COM","SEM"),"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9"/>
    </row>
    <row r="42" spans="1:26" ht="33.75" customHeight="1" x14ac:dyDescent="0.25">
      <c r="A42" s="6" t="s">
        <v>33</v>
      </c>
      <c r="B42" s="52" t="s">
        <v>6</v>
      </c>
      <c r="C42" s="6" t="str">
        <f t="shared" si="0"/>
        <v>Fornecimento de Materiais e Equipamentos (aquisição direta)-R</v>
      </c>
      <c r="D42" s="6"/>
      <c r="E42" s="50" t="s">
        <v>22</v>
      </c>
      <c r="F42" s="50" t="s">
        <v>22</v>
      </c>
      <c r="G42" s="50" t="s">
        <v>22</v>
      </c>
      <c r="I42" s="58" t="s">
        <v>12</v>
      </c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9"/>
    </row>
    <row r="43" spans="1:26" ht="28.5" customHeight="1" x14ac:dyDescent="0.25">
      <c r="A43" s="6" t="s">
        <v>33</v>
      </c>
      <c r="B43" s="52" t="s">
        <v>7</v>
      </c>
      <c r="C43" s="6" t="str">
        <f t="shared" si="0"/>
        <v>Fornecimento de Materiais e Equipamentos (aquisição direta)-DF</v>
      </c>
      <c r="D43" s="6"/>
      <c r="E43" s="50" t="s">
        <v>22</v>
      </c>
      <c r="F43" s="50" t="s">
        <v>22</v>
      </c>
      <c r="G43" s="50" t="s">
        <v>22</v>
      </c>
      <c r="I43" s="58" t="s">
        <v>12</v>
      </c>
      <c r="J43" s="59"/>
      <c r="K43" s="7"/>
      <c r="L43" s="7"/>
      <c r="M43" s="7"/>
      <c r="N43" s="7"/>
      <c r="O43" s="7"/>
      <c r="P43" s="7"/>
      <c r="Q43" s="7"/>
      <c r="R43" s="7"/>
      <c r="S43" s="7"/>
      <c r="T43" s="8"/>
      <c r="Y43" s="51"/>
    </row>
    <row r="44" spans="1:26" ht="12.75" customHeight="1" x14ac:dyDescent="0.25">
      <c r="A44" s="6" t="s">
        <v>33</v>
      </c>
      <c r="B44" s="52" t="s">
        <v>8</v>
      </c>
      <c r="C44" s="6" t="str">
        <f t="shared" si="0"/>
        <v>Fornecimento de Materiais e Equipamentos (aquisição direta)-L</v>
      </c>
      <c r="D44" s="6"/>
      <c r="E44" s="50" t="s">
        <v>22</v>
      </c>
      <c r="F44" s="50" t="s">
        <v>22</v>
      </c>
      <c r="G44" s="50" t="s">
        <v>22</v>
      </c>
      <c r="I44" s="58" t="s">
        <v>12</v>
      </c>
      <c r="J44" s="59"/>
      <c r="K44" s="170" t="s">
        <v>49</v>
      </c>
      <c r="L44" s="170"/>
      <c r="M44" s="7"/>
      <c r="N44" s="7"/>
      <c r="O44" s="7"/>
      <c r="P44" s="170" t="s">
        <v>54</v>
      </c>
      <c r="Q44" s="170"/>
      <c r="R44" s="7"/>
      <c r="S44" s="7"/>
      <c r="T44" s="7"/>
      <c r="U44" s="7"/>
      <c r="V44" s="7"/>
      <c r="W44" s="7"/>
      <c r="X44" s="7"/>
      <c r="Y44" s="60"/>
    </row>
    <row r="45" spans="1:26" ht="24" customHeight="1" x14ac:dyDescent="0.25">
      <c r="A45" s="6" t="s">
        <v>33</v>
      </c>
      <c r="B45" s="52" t="s">
        <v>10</v>
      </c>
      <c r="C45" s="6" t="str">
        <f t="shared" si="0"/>
        <v>Fornecimento de Materiais e Equipamentos (aquisição direta)-BDI PAD</v>
      </c>
      <c r="D45" s="6"/>
      <c r="E45" s="50" t="s">
        <v>22</v>
      </c>
      <c r="F45" s="50" t="s">
        <v>22</v>
      </c>
      <c r="G45" s="50" t="s">
        <v>22</v>
      </c>
      <c r="I45" s="58" t="s">
        <v>12</v>
      </c>
      <c r="J45" s="70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  <c r="Z45" s="68"/>
    </row>
    <row r="46" spans="1:26" ht="12.75" customHeight="1" x14ac:dyDescent="0.25">
      <c r="A46" s="6" t="s">
        <v>34</v>
      </c>
      <c r="B46" s="49" t="s">
        <v>35</v>
      </c>
      <c r="C46" s="6" t="str">
        <f t="shared" si="0"/>
        <v>Estudos e Projetos, Planos e Gerenciamento e outros correlatos-K1</v>
      </c>
      <c r="D46" s="6"/>
      <c r="E46" s="50" t="s">
        <v>22</v>
      </c>
      <c r="F46" s="50" t="s">
        <v>22</v>
      </c>
      <c r="G46" s="50" t="s">
        <v>22</v>
      </c>
      <c r="I46" s="58" t="s">
        <v>12</v>
      </c>
      <c r="J46" s="59"/>
      <c r="K46" s="192" t="s">
        <v>50</v>
      </c>
      <c r="L46" s="192"/>
      <c r="M46" s="192"/>
      <c r="N46" s="192"/>
      <c r="O46" s="7"/>
      <c r="P46" s="192" t="s">
        <v>50</v>
      </c>
      <c r="Q46" s="192"/>
      <c r="R46" s="192"/>
      <c r="S46" s="192"/>
      <c r="T46" s="8"/>
      <c r="Z46" s="68"/>
    </row>
    <row r="47" spans="1:26" ht="12.75" customHeight="1" x14ac:dyDescent="0.25">
      <c r="A47" s="6" t="str">
        <f>A46</f>
        <v>Estudos e Projetos, Planos e Gerenciamento e outros correlatos</v>
      </c>
      <c r="B47" s="49" t="s">
        <v>36</v>
      </c>
      <c r="C47" s="6" t="str">
        <f t="shared" si="0"/>
        <v>Estudos e Projetos, Planos e Gerenciamento e outros correlatos-K2</v>
      </c>
      <c r="D47" s="6"/>
      <c r="E47" s="50" t="s">
        <v>22</v>
      </c>
      <c r="F47" s="50">
        <v>0.2</v>
      </c>
      <c r="G47" s="50" t="s">
        <v>22</v>
      </c>
      <c r="I47" s="58" t="s">
        <v>12</v>
      </c>
      <c r="J47" s="73"/>
      <c r="K47" s="24"/>
      <c r="L47" s="24"/>
      <c r="M47" s="24"/>
      <c r="N47" s="24"/>
      <c r="O47" s="7"/>
      <c r="P47" s="24"/>
      <c r="Q47" s="24"/>
      <c r="R47" s="24"/>
      <c r="S47" s="24"/>
      <c r="T47" s="8"/>
      <c r="U47" s="8"/>
      <c r="V47" s="74"/>
      <c r="W47" s="74"/>
      <c r="X47" s="74"/>
      <c r="Y47" s="75"/>
    </row>
    <row r="48" spans="1:26" ht="12.75" customHeight="1" x14ac:dyDescent="0.25">
      <c r="A48" s="6" t="str">
        <f>A47</f>
        <v>Estudos e Projetos, Planos e Gerenciamento e outros correlatos</v>
      </c>
      <c r="B48" s="49"/>
      <c r="C48" s="6" t="str">
        <f t="shared" si="0"/>
        <v>Estudos e Projetos, Planos e Gerenciamento e outros correlatos-</v>
      </c>
      <c r="D48" s="6"/>
      <c r="E48" s="50" t="s">
        <v>22</v>
      </c>
      <c r="F48" s="50" t="s">
        <v>22</v>
      </c>
      <c r="G48" s="50" t="s">
        <v>22</v>
      </c>
      <c r="I48" s="58" t="s">
        <v>12</v>
      </c>
      <c r="J48" s="76"/>
      <c r="K48" s="191" t="s">
        <v>55</v>
      </c>
      <c r="L48" s="191"/>
      <c r="M48" s="191"/>
      <c r="N48" s="191"/>
      <c r="O48" s="19"/>
      <c r="P48" s="193" t="s">
        <v>61</v>
      </c>
      <c r="Q48" s="193"/>
      <c r="R48" s="193"/>
      <c r="S48" s="193"/>
      <c r="T48" s="193"/>
      <c r="U48" s="8"/>
      <c r="V48" s="8"/>
      <c r="W48" s="8"/>
      <c r="X48" s="8"/>
      <c r="Y48" s="60"/>
    </row>
    <row r="49" spans="1:26" ht="12.75" customHeight="1" x14ac:dyDescent="0.25">
      <c r="A49" s="6" t="str">
        <f>A48</f>
        <v>Estudos e Projetos, Planos e Gerenciamento e outros correlatos</v>
      </c>
      <c r="B49" s="49"/>
      <c r="C49" s="6" t="str">
        <f t="shared" si="0"/>
        <v>Estudos e Projetos, Planos e Gerenciamento e outros correlatos-</v>
      </c>
      <c r="D49" s="6"/>
      <c r="E49" s="50" t="s">
        <v>22</v>
      </c>
      <c r="F49" s="50" t="s">
        <v>22</v>
      </c>
      <c r="G49" s="50" t="s">
        <v>22</v>
      </c>
      <c r="I49" s="58" t="s">
        <v>12</v>
      </c>
      <c r="J49" s="59"/>
      <c r="K49" s="191" t="s">
        <v>38</v>
      </c>
      <c r="L49" s="191"/>
      <c r="M49" s="191"/>
      <c r="N49" s="191"/>
      <c r="O49" s="7"/>
      <c r="Q49" s="88" t="s">
        <v>62</v>
      </c>
      <c r="Y49" s="60"/>
    </row>
    <row r="50" spans="1:26" ht="12.75" customHeight="1" x14ac:dyDescent="0.25">
      <c r="A50" s="6" t="str">
        <f>A49</f>
        <v>Estudos e Projetos, Planos e Gerenciamento e outros correlatos</v>
      </c>
      <c r="B50" s="49" t="s">
        <v>37</v>
      </c>
      <c r="C50" s="6" t="str">
        <f t="shared" si="0"/>
        <v>Estudos e Projetos, Planos e Gerenciamento e outros correlatos-K3</v>
      </c>
      <c r="D50" s="6"/>
      <c r="E50" s="50" t="s">
        <v>22</v>
      </c>
      <c r="F50" s="50">
        <v>0.12</v>
      </c>
      <c r="G50" s="50" t="s">
        <v>22</v>
      </c>
      <c r="I50" s="58" t="s">
        <v>12</v>
      </c>
      <c r="J50" s="77"/>
      <c r="K50" s="191" t="s">
        <v>56</v>
      </c>
      <c r="L50" s="191"/>
      <c r="M50" s="191"/>
      <c r="N50" s="191"/>
      <c r="O50" s="7"/>
      <c r="Y50" s="60"/>
    </row>
    <row r="51" spans="1:26" ht="12.75" customHeight="1" x14ac:dyDescent="0.25">
      <c r="A51" s="6" t="str">
        <f>A50</f>
        <v>Estudos e Projetos, Planos e Gerenciamento e outros correlatos</v>
      </c>
      <c r="B51" s="52" t="s">
        <v>10</v>
      </c>
      <c r="C51" s="6" t="str">
        <f t="shared" si="0"/>
        <v>Estudos e Projetos, Planos e Gerenciamento e outros correlatos-BDI PAD</v>
      </c>
      <c r="D51" s="6"/>
      <c r="E51" s="50" t="s">
        <v>22</v>
      </c>
      <c r="F51" s="50" t="s">
        <v>22</v>
      </c>
      <c r="G51" s="50" t="s">
        <v>22</v>
      </c>
      <c r="I51" s="58" t="s">
        <v>12</v>
      </c>
      <c r="J51" s="78"/>
      <c r="K51" s="79"/>
      <c r="L51" s="79"/>
      <c r="M51" s="79"/>
      <c r="N51" s="7"/>
      <c r="O51" s="7"/>
      <c r="P51" s="7"/>
      <c r="Q51" s="7"/>
      <c r="R51" s="7"/>
      <c r="Y51" s="60"/>
    </row>
    <row r="52" spans="1:26" ht="12.75" customHeight="1" x14ac:dyDescent="0.25">
      <c r="A52" s="6"/>
      <c r="B52" s="52"/>
      <c r="C52" s="6"/>
      <c r="D52" s="6"/>
      <c r="E52" s="50"/>
      <c r="F52" s="50"/>
      <c r="G52" s="50"/>
      <c r="I52" s="58" t="s">
        <v>12</v>
      </c>
      <c r="J52" s="80"/>
      <c r="K52" s="23"/>
      <c r="L52" s="24"/>
      <c r="M52" s="24"/>
      <c r="N52" s="21"/>
      <c r="O52" s="7"/>
      <c r="P52" s="7"/>
      <c r="Q52" s="7"/>
      <c r="R52" s="7"/>
      <c r="Y52" s="60"/>
    </row>
    <row r="53" spans="1:26" ht="12.75" customHeight="1" x14ac:dyDescent="0.25">
      <c r="I53" s="58" t="s">
        <v>12</v>
      </c>
      <c r="J53" s="80"/>
      <c r="K53" s="25"/>
      <c r="L53" s="24"/>
      <c r="M53" s="24"/>
      <c r="N53" s="21"/>
      <c r="O53" s="7"/>
      <c r="P53" s="7"/>
      <c r="Q53" s="7"/>
      <c r="R53" s="7"/>
      <c r="Y53" s="60"/>
    </row>
    <row r="54" spans="1:26" ht="12.75" customHeight="1" thickBot="1" x14ac:dyDescent="0.3">
      <c r="I54" s="58" t="s">
        <v>12</v>
      </c>
      <c r="J54" s="81"/>
      <c r="K54" s="82"/>
      <c r="L54" s="83"/>
      <c r="M54" s="83"/>
      <c r="N54" s="84"/>
      <c r="O54" s="65"/>
      <c r="P54" s="65"/>
      <c r="Q54" s="65"/>
      <c r="R54" s="65"/>
      <c r="S54" s="69"/>
      <c r="T54" s="69"/>
      <c r="U54" s="69"/>
      <c r="V54" s="69"/>
      <c r="W54" s="69"/>
      <c r="X54" s="69"/>
      <c r="Y54" s="85"/>
    </row>
    <row r="55" spans="1:26" ht="12.75" hidden="1" customHeight="1" x14ac:dyDescent="0.25">
      <c r="I55" s="86" t="s">
        <v>12</v>
      </c>
      <c r="J55" s="2"/>
      <c r="K55" s="3"/>
      <c r="L55" s="4"/>
      <c r="M55" s="4"/>
      <c r="N55" s="5"/>
      <c r="O55" s="6"/>
      <c r="P55" s="6"/>
      <c r="Q55" s="6"/>
      <c r="R55" s="6"/>
      <c r="S55" s="6"/>
    </row>
    <row r="56" spans="1:26" ht="12.75" hidden="1" customHeight="1" x14ac:dyDescent="0.3">
      <c r="I56" s="86" t="str">
        <f t="shared" ref="I56:I95" si="1">IF($S$70=0,"","F")</f>
        <v/>
      </c>
      <c r="J56" s="155"/>
      <c r="K56" s="156"/>
      <c r="L56" s="156"/>
      <c r="M56" s="156"/>
      <c r="N56" s="156"/>
      <c r="O56" s="156"/>
      <c r="P56" s="156"/>
      <c r="Q56" s="156"/>
      <c r="R56" s="156"/>
      <c r="S56" s="156"/>
      <c r="T56" s="8"/>
      <c r="U56" s="8"/>
      <c r="V56" s="8"/>
      <c r="W56" s="8"/>
      <c r="X56" s="8"/>
      <c r="Y56" s="8"/>
      <c r="Z56" s="8"/>
    </row>
    <row r="57" spans="1:26" ht="12.75" hidden="1" customHeight="1" x14ac:dyDescent="0.25">
      <c r="I57" s="86" t="str">
        <f t="shared" si="1"/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</row>
    <row r="58" spans="1:26" ht="12.75" hidden="1" customHeight="1" x14ac:dyDescent="0.25">
      <c r="I58" s="86" t="str">
        <f t="shared" si="1"/>
        <v/>
      </c>
      <c r="J58" s="157"/>
      <c r="K58" s="147"/>
      <c r="L58" s="147"/>
      <c r="M58" s="147"/>
      <c r="N58" s="147"/>
      <c r="O58" s="147"/>
      <c r="P58" s="147"/>
      <c r="Q58" s="147"/>
      <c r="R58" s="147"/>
      <c r="S58" s="156"/>
      <c r="T58" s="8"/>
      <c r="U58" s="8"/>
      <c r="V58" s="8"/>
      <c r="W58" s="8"/>
      <c r="X58" s="8"/>
      <c r="Y58" s="8"/>
      <c r="Z58" s="8"/>
    </row>
    <row r="59" spans="1:26" ht="12.75" hidden="1" customHeight="1" x14ac:dyDescent="0.25">
      <c r="I59" s="86" t="str">
        <f t="shared" si="1"/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</row>
    <row r="60" spans="1:26" ht="12.75" hidden="1" customHeight="1" x14ac:dyDescent="0.25">
      <c r="I60" s="86" t="str">
        <f t="shared" si="1"/>
        <v/>
      </c>
      <c r="J60" s="188"/>
      <c r="K60" s="156"/>
      <c r="L60" s="156"/>
      <c r="M60" s="156"/>
      <c r="N60" s="156"/>
      <c r="O60" s="156"/>
      <c r="P60" s="156"/>
      <c r="Q60" s="156"/>
      <c r="R60" s="188"/>
      <c r="S60" s="189"/>
      <c r="T60" s="8"/>
      <c r="U60" s="8"/>
      <c r="V60" s="8"/>
      <c r="W60" s="8"/>
      <c r="X60" s="8"/>
      <c r="Y60" s="8"/>
      <c r="Z60" s="8"/>
    </row>
    <row r="61" spans="1:26" ht="12.75" hidden="1" customHeight="1" x14ac:dyDescent="0.25">
      <c r="I61" s="86" t="str">
        <f t="shared" si="1"/>
        <v/>
      </c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89"/>
      <c r="U61" s="156"/>
      <c r="V61" s="156"/>
      <c r="W61" s="190"/>
      <c r="X61" s="190"/>
      <c r="Y61" s="190"/>
      <c r="Z61" s="8"/>
    </row>
    <row r="62" spans="1:26" ht="12.75" hidden="1" customHeight="1" x14ac:dyDescent="0.25">
      <c r="I62" s="86" t="str">
        <f t="shared" si="1"/>
        <v/>
      </c>
      <c r="J62" s="194"/>
      <c r="K62" s="156"/>
      <c r="L62" s="156"/>
      <c r="M62" s="156"/>
      <c r="N62" s="156"/>
      <c r="O62" s="156"/>
      <c r="P62" s="156"/>
      <c r="Q62" s="156"/>
      <c r="R62" s="9"/>
      <c r="S62" s="10"/>
      <c r="T62" s="156"/>
      <c r="U62" s="156"/>
      <c r="V62" s="156"/>
      <c r="W62" s="156"/>
      <c r="X62" s="156"/>
      <c r="Y62" s="156"/>
      <c r="Z62" s="8"/>
    </row>
    <row r="63" spans="1:26" ht="15" hidden="1" customHeight="1" x14ac:dyDescent="0.25">
      <c r="I63" s="86" t="str">
        <f t="shared" si="1"/>
        <v/>
      </c>
      <c r="J63" s="194"/>
      <c r="K63" s="156"/>
      <c r="L63" s="156"/>
      <c r="M63" s="156"/>
      <c r="N63" s="156"/>
      <c r="O63" s="156"/>
      <c r="P63" s="156"/>
      <c r="Q63" s="156"/>
      <c r="R63" s="9"/>
      <c r="S63" s="10"/>
      <c r="T63" s="195"/>
      <c r="U63" s="156"/>
      <c r="V63" s="156"/>
      <c r="W63" s="10"/>
      <c r="X63" s="10"/>
      <c r="Y63" s="10"/>
      <c r="Z63" s="8"/>
    </row>
    <row r="64" spans="1:26" ht="15" hidden="1" customHeight="1" x14ac:dyDescent="0.25">
      <c r="I64" s="86" t="str">
        <f t="shared" si="1"/>
        <v/>
      </c>
      <c r="J64" s="194"/>
      <c r="K64" s="156"/>
      <c r="L64" s="156"/>
      <c r="M64" s="156"/>
      <c r="N64" s="156"/>
      <c r="O64" s="156"/>
      <c r="P64" s="156"/>
      <c r="Q64" s="156"/>
      <c r="R64" s="9"/>
      <c r="S64" s="10"/>
      <c r="T64" s="195"/>
      <c r="U64" s="156"/>
      <c r="V64" s="156"/>
      <c r="W64" s="10"/>
      <c r="X64" s="10"/>
      <c r="Y64" s="10"/>
      <c r="Z64" s="8"/>
    </row>
    <row r="65" spans="9:26" ht="15" hidden="1" customHeight="1" x14ac:dyDescent="0.25">
      <c r="I65" s="86" t="str">
        <f t="shared" si="1"/>
        <v/>
      </c>
      <c r="J65" s="194"/>
      <c r="K65" s="156"/>
      <c r="L65" s="156"/>
      <c r="M65" s="156"/>
      <c r="N65" s="156"/>
      <c r="O65" s="156"/>
      <c r="P65" s="156"/>
      <c r="Q65" s="156"/>
      <c r="R65" s="9"/>
      <c r="S65" s="10"/>
      <c r="T65" s="195"/>
      <c r="U65" s="156"/>
      <c r="V65" s="156"/>
      <c r="W65" s="10"/>
      <c r="X65" s="10"/>
      <c r="Y65" s="10"/>
      <c r="Z65" s="8"/>
    </row>
    <row r="66" spans="9:26" ht="15" hidden="1" customHeight="1" x14ac:dyDescent="0.25">
      <c r="I66" s="86" t="str">
        <f t="shared" si="1"/>
        <v/>
      </c>
      <c r="J66" s="194"/>
      <c r="K66" s="156"/>
      <c r="L66" s="156"/>
      <c r="M66" s="156"/>
      <c r="N66" s="156"/>
      <c r="O66" s="156"/>
      <c r="P66" s="156"/>
      <c r="Q66" s="156"/>
      <c r="R66" s="9"/>
      <c r="S66" s="10"/>
      <c r="T66" s="195"/>
      <c r="U66" s="156"/>
      <c r="V66" s="156"/>
      <c r="W66" s="10"/>
      <c r="X66" s="10"/>
      <c r="Y66" s="10"/>
      <c r="Z66" s="8"/>
    </row>
    <row r="67" spans="9:26" ht="15" hidden="1" customHeight="1" x14ac:dyDescent="0.25">
      <c r="I67" s="86" t="str">
        <f t="shared" si="1"/>
        <v/>
      </c>
      <c r="J67" s="194"/>
      <c r="K67" s="156"/>
      <c r="L67" s="156"/>
      <c r="M67" s="156"/>
      <c r="N67" s="156"/>
      <c r="O67" s="156"/>
      <c r="P67" s="156"/>
      <c r="Q67" s="156"/>
      <c r="R67" s="9"/>
      <c r="S67" s="10"/>
      <c r="T67" s="195"/>
      <c r="U67" s="156"/>
      <c r="V67" s="156"/>
      <c r="W67" s="10"/>
      <c r="X67" s="10"/>
      <c r="Y67" s="10"/>
      <c r="Z67" s="8"/>
    </row>
    <row r="68" spans="9:26" ht="15" hidden="1" customHeight="1" x14ac:dyDescent="0.25">
      <c r="I68" s="86" t="str">
        <f t="shared" si="1"/>
        <v/>
      </c>
      <c r="J68" s="194"/>
      <c r="K68" s="156"/>
      <c r="L68" s="156"/>
      <c r="M68" s="156"/>
      <c r="N68" s="156"/>
      <c r="O68" s="156"/>
      <c r="P68" s="156"/>
      <c r="Q68" s="156"/>
      <c r="R68" s="9"/>
      <c r="S68" s="10"/>
      <c r="T68" s="195"/>
      <c r="U68" s="156"/>
      <c r="V68" s="156"/>
      <c r="W68" s="10"/>
      <c r="X68" s="10"/>
      <c r="Y68" s="10"/>
      <c r="Z68" s="8"/>
    </row>
    <row r="69" spans="9:26" ht="15" hidden="1" customHeight="1" x14ac:dyDescent="0.25">
      <c r="I69" s="86" t="str">
        <f t="shared" si="1"/>
        <v/>
      </c>
      <c r="J69" s="194"/>
      <c r="K69" s="156"/>
      <c r="L69" s="156"/>
      <c r="M69" s="156"/>
      <c r="N69" s="156"/>
      <c r="O69" s="156"/>
      <c r="P69" s="156"/>
      <c r="Q69" s="156"/>
      <c r="R69" s="9"/>
      <c r="S69" s="10"/>
      <c r="T69" s="195"/>
      <c r="U69" s="156"/>
      <c r="V69" s="156"/>
      <c r="W69" s="10"/>
      <c r="X69" s="10"/>
      <c r="Y69" s="10"/>
      <c r="Z69" s="8"/>
    </row>
    <row r="70" spans="9:26" ht="15" hidden="1" customHeight="1" x14ac:dyDescent="0.25">
      <c r="I70" s="86" t="str">
        <f t="shared" si="1"/>
        <v/>
      </c>
      <c r="J70" s="194"/>
      <c r="K70" s="156"/>
      <c r="L70" s="156"/>
      <c r="M70" s="156"/>
      <c r="N70" s="156"/>
      <c r="O70" s="156"/>
      <c r="P70" s="156"/>
      <c r="Q70" s="156"/>
      <c r="R70" s="12"/>
      <c r="S70" s="10"/>
      <c r="T70" s="195"/>
      <c r="U70" s="156"/>
      <c r="V70" s="156"/>
      <c r="W70" s="11"/>
      <c r="X70" s="11"/>
      <c r="Y70" s="11"/>
      <c r="Z70" s="8"/>
    </row>
    <row r="71" spans="9:26" ht="15" hidden="1" customHeight="1" x14ac:dyDescent="0.25">
      <c r="I71" s="86" t="str">
        <f t="shared" si="1"/>
        <v/>
      </c>
      <c r="J71" s="198"/>
      <c r="K71" s="156"/>
      <c r="L71" s="156"/>
      <c r="M71" s="156"/>
      <c r="N71" s="156"/>
      <c r="O71" s="156"/>
      <c r="P71" s="156"/>
      <c r="Q71" s="156"/>
      <c r="R71" s="12"/>
      <c r="S71" s="13"/>
      <c r="T71" s="189"/>
      <c r="U71" s="156"/>
      <c r="V71" s="156"/>
      <c r="W71" s="10"/>
      <c r="X71" s="10"/>
      <c r="Y71" s="10"/>
      <c r="Z71" s="8"/>
    </row>
    <row r="72" spans="9:26" ht="15" hidden="1" customHeight="1" x14ac:dyDescent="0.25">
      <c r="I72" s="86" t="str">
        <f t="shared" si="1"/>
        <v/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</row>
    <row r="73" spans="9:26" ht="25.5" hidden="1" customHeight="1" x14ac:dyDescent="0.25">
      <c r="I73" s="86" t="str">
        <f t="shared" si="1"/>
        <v/>
      </c>
      <c r="J73" s="14"/>
      <c r="K73" s="199"/>
      <c r="L73" s="147"/>
      <c r="M73" s="147"/>
      <c r="N73" s="147"/>
      <c r="O73" s="147"/>
      <c r="P73" s="147"/>
      <c r="Q73" s="147"/>
      <c r="R73" s="147"/>
      <c r="S73" s="147"/>
      <c r="T73" s="8"/>
      <c r="U73" s="8"/>
      <c r="V73" s="8"/>
      <c r="W73" s="8"/>
      <c r="X73" s="8"/>
      <c r="Y73" s="8"/>
      <c r="Z73" s="8"/>
    </row>
    <row r="74" spans="9:26" ht="12.75" hidden="1" customHeight="1" x14ac:dyDescent="0.25">
      <c r="I74" s="86" t="str">
        <f t="shared" si="1"/>
        <v/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</row>
    <row r="75" spans="9:26" ht="12.75" hidden="1" customHeight="1" x14ac:dyDescent="0.25">
      <c r="I75" s="86" t="str">
        <f t="shared" si="1"/>
        <v/>
      </c>
      <c r="J75" s="200"/>
      <c r="K75" s="147"/>
      <c r="L75" s="147"/>
      <c r="M75" s="147"/>
      <c r="N75" s="147"/>
      <c r="O75" s="147"/>
      <c r="P75" s="147"/>
      <c r="Q75" s="147"/>
      <c r="R75" s="147"/>
      <c r="S75" s="147"/>
      <c r="T75" s="8"/>
      <c r="U75" s="8"/>
      <c r="V75" s="8"/>
      <c r="W75" s="8"/>
      <c r="X75" s="8"/>
      <c r="Y75" s="8"/>
      <c r="Z75" s="8"/>
    </row>
    <row r="76" spans="9:26" ht="12.75" hidden="1" customHeight="1" x14ac:dyDescent="0.3">
      <c r="I76" s="86" t="str">
        <f t="shared" si="1"/>
        <v/>
      </c>
      <c r="J76" s="15"/>
      <c r="K76" s="15"/>
      <c r="L76" s="15"/>
      <c r="M76" s="201"/>
      <c r="N76" s="196"/>
      <c r="O76" s="147"/>
      <c r="P76" s="147"/>
      <c r="Q76" s="207"/>
      <c r="R76" s="15"/>
      <c r="S76" s="15"/>
      <c r="T76" s="8"/>
      <c r="U76" s="8"/>
      <c r="V76" s="8"/>
      <c r="W76" s="8"/>
      <c r="X76" s="8"/>
      <c r="Y76" s="8"/>
      <c r="Z76" s="8"/>
    </row>
    <row r="77" spans="9:26" ht="12.75" hidden="1" customHeight="1" x14ac:dyDescent="0.25">
      <c r="I77" s="86" t="str">
        <f t="shared" si="1"/>
        <v/>
      </c>
      <c r="J77" s="15"/>
      <c r="K77" s="15"/>
      <c r="L77" s="15"/>
      <c r="M77" s="147"/>
      <c r="N77" s="197"/>
      <c r="O77" s="147"/>
      <c r="P77" s="147"/>
      <c r="Q77" s="147"/>
      <c r="R77" s="15"/>
      <c r="S77" s="15"/>
      <c r="T77" s="8"/>
      <c r="U77" s="8"/>
      <c r="V77" s="8"/>
      <c r="W77" s="8"/>
      <c r="X77" s="8"/>
      <c r="Y77" s="8"/>
      <c r="Z77" s="8"/>
    </row>
    <row r="78" spans="9:26" ht="12.75" hidden="1" customHeight="1" x14ac:dyDescent="0.25">
      <c r="I78" s="86" t="str">
        <f t="shared" si="1"/>
        <v/>
      </c>
      <c r="J78" s="15"/>
      <c r="K78" s="15"/>
      <c r="L78" s="15"/>
      <c r="M78" s="16"/>
      <c r="N78" s="17"/>
      <c r="O78" s="17"/>
      <c r="P78" s="17"/>
      <c r="Q78" s="18"/>
      <c r="R78" s="15"/>
      <c r="S78" s="15"/>
      <c r="T78" s="8"/>
      <c r="U78" s="8"/>
      <c r="V78" s="8"/>
      <c r="W78" s="8"/>
      <c r="X78" s="8"/>
      <c r="Y78" s="8"/>
      <c r="Z78" s="8"/>
    </row>
    <row r="79" spans="9:26" ht="15" hidden="1" customHeight="1" x14ac:dyDescent="0.25">
      <c r="I79" s="86" t="str">
        <f t="shared" si="1"/>
        <v/>
      </c>
      <c r="J79" s="208"/>
      <c r="K79" s="156"/>
      <c r="L79" s="156"/>
      <c r="M79" s="156"/>
      <c r="N79" s="156"/>
      <c r="O79" s="156"/>
      <c r="P79" s="156"/>
      <c r="Q79" s="156"/>
      <c r="R79" s="156"/>
      <c r="S79" s="156"/>
      <c r="T79" s="8"/>
      <c r="U79" s="8"/>
      <c r="V79" s="8"/>
      <c r="W79" s="8"/>
      <c r="X79" s="8"/>
      <c r="Y79" s="8"/>
      <c r="Z79" s="8"/>
    </row>
    <row r="80" spans="9:26" ht="49.5" hidden="1" customHeight="1" x14ac:dyDescent="0.25">
      <c r="I80" s="86" t="str">
        <f t="shared" si="1"/>
        <v/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</row>
    <row r="81" spans="1:26" ht="12.75" hidden="1" customHeight="1" x14ac:dyDescent="0.25">
      <c r="A81" s="87">
        <f ca="1">ROUND((((1+S23+S24+S25)*(1+S26)*(1+S27)/(1-(S28+S29)))-1),4)</f>
        <v>0.2419</v>
      </c>
      <c r="I81" s="86" t="str">
        <f t="shared" si="1"/>
        <v/>
      </c>
      <c r="J81" s="208"/>
      <c r="K81" s="156"/>
      <c r="L81" s="156"/>
      <c r="M81" s="156"/>
      <c r="N81" s="156"/>
      <c r="O81" s="156"/>
      <c r="P81" s="156"/>
      <c r="Q81" s="156"/>
      <c r="R81" s="156"/>
      <c r="S81" s="156"/>
      <c r="T81" s="8"/>
      <c r="U81" s="8"/>
      <c r="V81" s="8"/>
      <c r="W81" s="8"/>
      <c r="X81" s="8"/>
      <c r="Y81" s="8"/>
      <c r="Z81" s="8"/>
    </row>
    <row r="82" spans="1:26" ht="49.5" hidden="1" customHeight="1" x14ac:dyDescent="0.25">
      <c r="I82" s="86" t="str">
        <f t="shared" si="1"/>
        <v/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</row>
    <row r="83" spans="1:26" ht="12.75" hidden="1" customHeight="1" x14ac:dyDescent="0.25">
      <c r="I83" s="86" t="str">
        <f t="shared" si="1"/>
        <v/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</row>
    <row r="84" spans="1:26" ht="12.75" hidden="1" customHeight="1" x14ac:dyDescent="0.25">
      <c r="I84" s="86" t="str">
        <f t="shared" si="1"/>
        <v/>
      </c>
      <c r="J84" s="209"/>
      <c r="K84" s="156"/>
      <c r="L84" s="156"/>
      <c r="M84" s="156"/>
      <c r="N84" s="156"/>
      <c r="O84" s="156"/>
      <c r="P84" s="156"/>
      <c r="Q84" s="156"/>
      <c r="R84" s="156"/>
      <c r="S84" s="156"/>
      <c r="T84" s="8"/>
      <c r="U84" s="8"/>
      <c r="V84" s="8"/>
      <c r="W84" s="8"/>
      <c r="X84" s="8"/>
      <c r="Y84" s="8"/>
      <c r="Z84" s="8"/>
    </row>
    <row r="85" spans="1:26" ht="99.75" hidden="1" customHeight="1" x14ac:dyDescent="0.25">
      <c r="I85" s="86" t="str">
        <f t="shared" si="1"/>
        <v/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</row>
    <row r="86" spans="1:26" ht="12.75" hidden="1" customHeight="1" x14ac:dyDescent="0.25">
      <c r="I86" s="86" t="str">
        <f t="shared" si="1"/>
        <v/>
      </c>
      <c r="J86" s="202"/>
      <c r="K86" s="156"/>
      <c r="L86" s="156"/>
      <c r="M86" s="156"/>
      <c r="N86" s="7"/>
      <c r="O86" s="7"/>
      <c r="P86" s="203"/>
      <c r="Q86" s="156"/>
      <c r="R86" s="156"/>
      <c r="S86" s="156"/>
      <c r="T86" s="8"/>
      <c r="U86" s="8"/>
      <c r="V86" s="8"/>
      <c r="W86" s="8"/>
      <c r="X86" s="8"/>
      <c r="Y86" s="8"/>
      <c r="Z86" s="8"/>
    </row>
    <row r="87" spans="1:26" ht="12.75" hidden="1" customHeight="1" x14ac:dyDescent="0.25">
      <c r="I87" s="86" t="str">
        <f t="shared" si="1"/>
        <v/>
      </c>
      <c r="J87" s="204"/>
      <c r="K87" s="147"/>
      <c r="L87" s="147"/>
      <c r="M87" s="147"/>
      <c r="N87" s="7"/>
      <c r="O87" s="19"/>
      <c r="P87" s="20"/>
      <c r="Q87" s="7"/>
      <c r="R87" s="7"/>
      <c r="S87" s="7"/>
      <c r="T87" s="8"/>
      <c r="U87" s="8"/>
      <c r="V87" s="8"/>
      <c r="W87" s="8"/>
      <c r="X87" s="8"/>
      <c r="Y87" s="8"/>
      <c r="Z87" s="8"/>
    </row>
    <row r="88" spans="1:26" ht="12.75" hidden="1" customHeight="1" x14ac:dyDescent="0.25">
      <c r="I88" s="86" t="str">
        <f t="shared" si="1"/>
        <v/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</row>
    <row r="89" spans="1:26" ht="30" hidden="1" customHeight="1" x14ac:dyDescent="0.25">
      <c r="I89" s="86" t="str">
        <f t="shared" si="1"/>
        <v/>
      </c>
      <c r="J89" s="205"/>
      <c r="K89" s="147"/>
      <c r="L89" s="147"/>
      <c r="M89" s="147"/>
      <c r="N89" s="21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</row>
    <row r="90" spans="1:26" ht="12.75" hidden="1" customHeight="1" x14ac:dyDescent="0.25">
      <c r="I90" s="86" t="str">
        <f t="shared" si="1"/>
        <v/>
      </c>
      <c r="J90" s="206"/>
      <c r="K90" s="156"/>
      <c r="L90" s="156"/>
      <c r="M90" s="156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</row>
    <row r="91" spans="1:26" ht="12.75" hidden="1" customHeight="1" x14ac:dyDescent="0.25">
      <c r="I91" s="86" t="str">
        <f t="shared" si="1"/>
        <v/>
      </c>
      <c r="J91" s="22"/>
      <c r="K91" s="23"/>
      <c r="L91" s="24"/>
      <c r="M91" s="24"/>
      <c r="N91" s="21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</row>
    <row r="92" spans="1:26" ht="12.75" hidden="1" customHeight="1" x14ac:dyDescent="0.25">
      <c r="I92" s="86" t="str">
        <f t="shared" si="1"/>
        <v/>
      </c>
      <c r="J92" s="22"/>
      <c r="K92" s="25"/>
      <c r="L92" s="24"/>
      <c r="M92" s="24"/>
      <c r="N92" s="21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</row>
    <row r="93" spans="1:26" ht="12.75" hidden="1" customHeight="1" x14ac:dyDescent="0.25">
      <c r="I93" s="86" t="str">
        <f t="shared" si="1"/>
        <v/>
      </c>
      <c r="J93" s="22"/>
      <c r="K93" s="25"/>
      <c r="L93" s="24"/>
      <c r="M93" s="24"/>
      <c r="N93" s="21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</row>
    <row r="94" spans="1:26" ht="12.75" hidden="1" customHeight="1" x14ac:dyDescent="0.25">
      <c r="I94" s="86" t="str">
        <f t="shared" si="1"/>
        <v/>
      </c>
      <c r="J94" s="22"/>
      <c r="K94" s="26"/>
      <c r="L94" s="24"/>
      <c r="M94" s="24"/>
      <c r="N94" s="21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</row>
    <row r="95" spans="1:26" ht="12.75" hidden="1" customHeight="1" x14ac:dyDescent="0.3">
      <c r="I95" s="86" t="str">
        <f t="shared" si="1"/>
        <v/>
      </c>
      <c r="J95" s="155"/>
      <c r="K95" s="156"/>
      <c r="L95" s="156"/>
      <c r="M95" s="156"/>
      <c r="N95" s="156"/>
      <c r="O95" s="156"/>
      <c r="P95" s="156"/>
      <c r="Q95" s="156"/>
      <c r="R95" s="156"/>
      <c r="S95" s="156"/>
      <c r="T95" s="8"/>
      <c r="U95" s="8"/>
      <c r="V95" s="8"/>
      <c r="W95" s="8"/>
      <c r="X95" s="8"/>
      <c r="Y95" s="8"/>
      <c r="Z95" s="8"/>
    </row>
    <row r="96" spans="1:26" ht="12.75" hidden="1" customHeight="1" x14ac:dyDescent="0.25">
      <c r="I96" s="86" t="str">
        <f t="shared" ref="I96:I134" si="2">IF($S$110=0,"","F")</f>
        <v/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</row>
    <row r="97" spans="9:26" ht="12.75" hidden="1" customHeight="1" x14ac:dyDescent="0.25">
      <c r="I97" s="86" t="str">
        <f t="shared" si="2"/>
        <v/>
      </c>
      <c r="J97" s="157"/>
      <c r="K97" s="147"/>
      <c r="L97" s="147"/>
      <c r="M97" s="147"/>
      <c r="N97" s="147"/>
      <c r="O97" s="147"/>
      <c r="P97" s="147"/>
      <c r="Q97" s="147"/>
      <c r="R97" s="147"/>
      <c r="S97" s="156"/>
      <c r="T97" s="8"/>
      <c r="U97" s="8"/>
      <c r="V97" s="8"/>
      <c r="W97" s="8"/>
      <c r="X97" s="8"/>
      <c r="Y97" s="8"/>
      <c r="Z97" s="8"/>
    </row>
    <row r="98" spans="9:26" ht="12.75" hidden="1" customHeight="1" x14ac:dyDescent="0.25">
      <c r="I98" s="86" t="str">
        <f t="shared" si="2"/>
        <v/>
      </c>
      <c r="J98" s="219"/>
      <c r="K98" s="156"/>
      <c r="L98" s="156"/>
      <c r="M98" s="156"/>
      <c r="N98" s="156"/>
      <c r="O98" s="156"/>
      <c r="P98" s="156"/>
      <c r="Q98" s="156"/>
      <c r="R98" s="156"/>
      <c r="S98" s="156"/>
      <c r="T98" s="8"/>
      <c r="U98" s="8"/>
      <c r="V98" s="8"/>
      <c r="W98" s="8"/>
      <c r="X98" s="8"/>
      <c r="Y98" s="8"/>
      <c r="Z98" s="8"/>
    </row>
    <row r="99" spans="9:26" ht="12.75" hidden="1" customHeight="1" x14ac:dyDescent="0.25">
      <c r="I99" s="86" t="str">
        <f t="shared" si="2"/>
        <v/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</row>
    <row r="100" spans="9:26" ht="12.75" hidden="1" customHeight="1" x14ac:dyDescent="0.25">
      <c r="I100" s="86" t="str">
        <f t="shared" si="2"/>
        <v/>
      </c>
      <c r="J100" s="188"/>
      <c r="K100" s="156"/>
      <c r="L100" s="156"/>
      <c r="M100" s="156"/>
      <c r="N100" s="156"/>
      <c r="O100" s="156"/>
      <c r="P100" s="156"/>
      <c r="Q100" s="156"/>
      <c r="R100" s="188"/>
      <c r="S100" s="189"/>
      <c r="T100" s="8"/>
      <c r="U100" s="8"/>
      <c r="V100" s="8"/>
      <c r="W100" s="8"/>
      <c r="X100" s="8"/>
      <c r="Y100" s="8"/>
      <c r="Z100" s="8"/>
    </row>
    <row r="101" spans="9:26" ht="12.75" hidden="1" customHeight="1" x14ac:dyDescent="0.25">
      <c r="I101" s="86" t="str">
        <f t="shared" si="2"/>
        <v/>
      </c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89"/>
      <c r="U101" s="156"/>
      <c r="V101" s="156"/>
      <c r="W101" s="190"/>
      <c r="X101" s="190"/>
      <c r="Y101" s="190"/>
      <c r="Z101" s="8"/>
    </row>
    <row r="102" spans="9:26" ht="12.75" hidden="1" customHeight="1" x14ac:dyDescent="0.25">
      <c r="I102" s="86" t="str">
        <f t="shared" si="2"/>
        <v/>
      </c>
      <c r="J102" s="194"/>
      <c r="K102" s="156"/>
      <c r="L102" s="156"/>
      <c r="M102" s="156"/>
      <c r="N102" s="156"/>
      <c r="O102" s="156"/>
      <c r="P102" s="156"/>
      <c r="Q102" s="156"/>
      <c r="R102" s="9"/>
      <c r="S102" s="10"/>
      <c r="T102" s="156"/>
      <c r="U102" s="156"/>
      <c r="V102" s="156"/>
      <c r="W102" s="156"/>
      <c r="X102" s="156"/>
      <c r="Y102" s="156"/>
      <c r="Z102" s="8"/>
    </row>
    <row r="103" spans="9:26" ht="15" hidden="1" customHeight="1" x14ac:dyDescent="0.25">
      <c r="I103" s="86" t="str">
        <f t="shared" si="2"/>
        <v/>
      </c>
      <c r="J103" s="194"/>
      <c r="K103" s="156"/>
      <c r="L103" s="156"/>
      <c r="M103" s="156"/>
      <c r="N103" s="156"/>
      <c r="O103" s="156"/>
      <c r="P103" s="156"/>
      <c r="Q103" s="156"/>
      <c r="R103" s="9"/>
      <c r="S103" s="10"/>
      <c r="T103" s="195"/>
      <c r="U103" s="156"/>
      <c r="V103" s="156"/>
      <c r="W103" s="10"/>
      <c r="X103" s="10"/>
      <c r="Y103" s="10"/>
      <c r="Z103" s="8"/>
    </row>
    <row r="104" spans="9:26" ht="15" hidden="1" customHeight="1" x14ac:dyDescent="0.25">
      <c r="I104" s="86" t="str">
        <f t="shared" si="2"/>
        <v/>
      </c>
      <c r="J104" s="194"/>
      <c r="K104" s="156"/>
      <c r="L104" s="156"/>
      <c r="M104" s="156"/>
      <c r="N104" s="156"/>
      <c r="O104" s="156"/>
      <c r="P104" s="156"/>
      <c r="Q104" s="156"/>
      <c r="R104" s="9"/>
      <c r="S104" s="10"/>
      <c r="T104" s="195"/>
      <c r="U104" s="156"/>
      <c r="V104" s="156"/>
      <c r="W104" s="10"/>
      <c r="X104" s="10"/>
      <c r="Y104" s="10"/>
      <c r="Z104" s="8"/>
    </row>
    <row r="105" spans="9:26" ht="15" hidden="1" customHeight="1" x14ac:dyDescent="0.25">
      <c r="I105" s="86" t="str">
        <f t="shared" si="2"/>
        <v/>
      </c>
      <c r="J105" s="194"/>
      <c r="K105" s="156"/>
      <c r="L105" s="156"/>
      <c r="M105" s="156"/>
      <c r="N105" s="156"/>
      <c r="O105" s="156"/>
      <c r="P105" s="156"/>
      <c r="Q105" s="156"/>
      <c r="R105" s="9"/>
      <c r="S105" s="10"/>
      <c r="T105" s="195"/>
      <c r="U105" s="156"/>
      <c r="V105" s="156"/>
      <c r="W105" s="10"/>
      <c r="X105" s="10"/>
      <c r="Y105" s="10"/>
      <c r="Z105" s="8"/>
    </row>
    <row r="106" spans="9:26" ht="15" hidden="1" customHeight="1" x14ac:dyDescent="0.25">
      <c r="I106" s="86" t="str">
        <f t="shared" si="2"/>
        <v/>
      </c>
      <c r="J106" s="194"/>
      <c r="K106" s="156"/>
      <c r="L106" s="156"/>
      <c r="M106" s="156"/>
      <c r="N106" s="156"/>
      <c r="O106" s="156"/>
      <c r="P106" s="156"/>
      <c r="Q106" s="156"/>
      <c r="R106" s="9"/>
      <c r="S106" s="10"/>
      <c r="T106" s="195"/>
      <c r="U106" s="156"/>
      <c r="V106" s="156"/>
      <c r="W106" s="10"/>
      <c r="X106" s="10"/>
      <c r="Y106" s="10"/>
      <c r="Z106" s="8"/>
    </row>
    <row r="107" spans="9:26" ht="15" hidden="1" customHeight="1" x14ac:dyDescent="0.25">
      <c r="I107" s="86" t="str">
        <f t="shared" si="2"/>
        <v/>
      </c>
      <c r="J107" s="194"/>
      <c r="K107" s="156"/>
      <c r="L107" s="156"/>
      <c r="M107" s="156"/>
      <c r="N107" s="156"/>
      <c r="O107" s="156"/>
      <c r="P107" s="156"/>
      <c r="Q107" s="156"/>
      <c r="R107" s="9"/>
      <c r="S107" s="10"/>
      <c r="T107" s="195"/>
      <c r="U107" s="156"/>
      <c r="V107" s="156"/>
      <c r="W107" s="10"/>
      <c r="X107" s="10"/>
      <c r="Y107" s="10"/>
      <c r="Z107" s="8"/>
    </row>
    <row r="108" spans="9:26" ht="15" hidden="1" customHeight="1" x14ac:dyDescent="0.25">
      <c r="I108" s="86" t="str">
        <f t="shared" si="2"/>
        <v/>
      </c>
      <c r="J108" s="194"/>
      <c r="K108" s="156"/>
      <c r="L108" s="156"/>
      <c r="M108" s="156"/>
      <c r="N108" s="156"/>
      <c r="O108" s="156"/>
      <c r="P108" s="156"/>
      <c r="Q108" s="156"/>
      <c r="R108" s="9"/>
      <c r="S108" s="10"/>
      <c r="T108" s="195"/>
      <c r="U108" s="156"/>
      <c r="V108" s="156"/>
      <c r="W108" s="10"/>
      <c r="X108" s="10"/>
      <c r="Y108" s="10"/>
      <c r="Z108" s="8"/>
    </row>
    <row r="109" spans="9:26" ht="15" hidden="1" customHeight="1" x14ac:dyDescent="0.25">
      <c r="I109" s="86" t="str">
        <f t="shared" si="2"/>
        <v/>
      </c>
      <c r="J109" s="194"/>
      <c r="K109" s="156"/>
      <c r="L109" s="156"/>
      <c r="M109" s="156"/>
      <c r="N109" s="156"/>
      <c r="O109" s="156"/>
      <c r="P109" s="156"/>
      <c r="Q109" s="156"/>
      <c r="R109" s="9"/>
      <c r="S109" s="10"/>
      <c r="T109" s="195"/>
      <c r="U109" s="156"/>
      <c r="V109" s="156"/>
      <c r="W109" s="10"/>
      <c r="X109" s="10"/>
      <c r="Y109" s="10"/>
      <c r="Z109" s="8"/>
    </row>
    <row r="110" spans="9:26" ht="15" hidden="1" customHeight="1" x14ac:dyDescent="0.25">
      <c r="I110" s="86" t="str">
        <f t="shared" si="2"/>
        <v/>
      </c>
      <c r="J110" s="194"/>
      <c r="K110" s="156"/>
      <c r="L110" s="156"/>
      <c r="M110" s="156"/>
      <c r="N110" s="156"/>
      <c r="O110" s="156"/>
      <c r="P110" s="156"/>
      <c r="Q110" s="156"/>
      <c r="R110" s="12"/>
      <c r="S110" s="10"/>
      <c r="T110" s="195"/>
      <c r="U110" s="156"/>
      <c r="V110" s="156"/>
      <c r="W110" s="11"/>
      <c r="X110" s="11"/>
      <c r="Y110" s="11"/>
      <c r="Z110" s="8"/>
    </row>
    <row r="111" spans="9:26" ht="15" hidden="1" customHeight="1" x14ac:dyDescent="0.25">
      <c r="I111" s="86" t="str">
        <f t="shared" si="2"/>
        <v/>
      </c>
      <c r="J111" s="198"/>
      <c r="K111" s="156"/>
      <c r="L111" s="156"/>
      <c r="M111" s="156"/>
      <c r="N111" s="156"/>
      <c r="O111" s="156"/>
      <c r="P111" s="156"/>
      <c r="Q111" s="156"/>
      <c r="R111" s="12"/>
      <c r="S111" s="13"/>
      <c r="T111" s="189"/>
      <c r="U111" s="156"/>
      <c r="V111" s="156"/>
      <c r="W111" s="10"/>
      <c r="X111" s="10"/>
      <c r="Y111" s="10"/>
      <c r="Z111" s="8"/>
    </row>
    <row r="112" spans="9:26" ht="15" hidden="1" customHeight="1" x14ac:dyDescent="0.25">
      <c r="I112" s="86" t="str">
        <f t="shared" si="2"/>
        <v/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</row>
    <row r="113" spans="9:26" ht="25.5" hidden="1" customHeight="1" x14ac:dyDescent="0.25">
      <c r="I113" s="86" t="str">
        <f t="shared" si="2"/>
        <v/>
      </c>
      <c r="J113" s="14"/>
      <c r="K113" s="199"/>
      <c r="L113" s="147"/>
      <c r="M113" s="147"/>
      <c r="N113" s="147"/>
      <c r="O113" s="147"/>
      <c r="P113" s="147"/>
      <c r="Q113" s="147"/>
      <c r="R113" s="147"/>
      <c r="S113" s="147"/>
      <c r="T113" s="8"/>
      <c r="U113" s="8"/>
      <c r="V113" s="8"/>
      <c r="W113" s="8"/>
      <c r="X113" s="8"/>
      <c r="Y113" s="8"/>
      <c r="Z113" s="8"/>
    </row>
    <row r="114" spans="9:26" ht="12.75" hidden="1" customHeight="1" x14ac:dyDescent="0.25">
      <c r="I114" s="86" t="str">
        <f t="shared" si="2"/>
        <v/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</row>
    <row r="115" spans="9:26" ht="12.75" hidden="1" customHeight="1" x14ac:dyDescent="0.25">
      <c r="I115" s="86" t="str">
        <f t="shared" si="2"/>
        <v/>
      </c>
      <c r="J115" s="200"/>
      <c r="K115" s="147"/>
      <c r="L115" s="147"/>
      <c r="M115" s="147"/>
      <c r="N115" s="147"/>
      <c r="O115" s="147"/>
      <c r="P115" s="147"/>
      <c r="Q115" s="147"/>
      <c r="R115" s="147"/>
      <c r="S115" s="147"/>
      <c r="T115" s="8"/>
      <c r="U115" s="8"/>
      <c r="V115" s="8"/>
      <c r="W115" s="8"/>
      <c r="X115" s="8"/>
      <c r="Y115" s="8"/>
      <c r="Z115" s="8"/>
    </row>
    <row r="116" spans="9:26" ht="12.75" hidden="1" customHeight="1" x14ac:dyDescent="0.3">
      <c r="I116" s="86" t="str">
        <f t="shared" si="2"/>
        <v/>
      </c>
      <c r="J116" s="15"/>
      <c r="K116" s="15"/>
      <c r="L116" s="15"/>
      <c r="M116" s="201"/>
      <c r="N116" s="196"/>
      <c r="O116" s="147"/>
      <c r="P116" s="147"/>
      <c r="Q116" s="207"/>
      <c r="R116" s="15"/>
      <c r="S116" s="15"/>
      <c r="T116" s="8"/>
      <c r="U116" s="8"/>
      <c r="V116" s="8"/>
      <c r="W116" s="8"/>
      <c r="X116" s="8"/>
      <c r="Y116" s="8"/>
      <c r="Z116" s="8"/>
    </row>
    <row r="117" spans="9:26" ht="12.75" hidden="1" customHeight="1" x14ac:dyDescent="0.25">
      <c r="I117" s="86" t="str">
        <f t="shared" si="2"/>
        <v/>
      </c>
      <c r="J117" s="15"/>
      <c r="K117" s="15"/>
      <c r="L117" s="15"/>
      <c r="M117" s="147"/>
      <c r="N117" s="197"/>
      <c r="O117" s="147"/>
      <c r="P117" s="147"/>
      <c r="Q117" s="147"/>
      <c r="R117" s="15"/>
      <c r="S117" s="15"/>
      <c r="T117" s="8"/>
      <c r="U117" s="8"/>
      <c r="V117" s="8"/>
      <c r="W117" s="8"/>
      <c r="X117" s="8"/>
      <c r="Y117" s="8"/>
      <c r="Z117" s="8"/>
    </row>
    <row r="118" spans="9:26" ht="12.75" hidden="1" customHeight="1" x14ac:dyDescent="0.25">
      <c r="I118" s="86" t="str">
        <f t="shared" si="2"/>
        <v/>
      </c>
      <c r="J118" s="15"/>
      <c r="K118" s="15"/>
      <c r="L118" s="15"/>
      <c r="M118" s="16"/>
      <c r="N118" s="17"/>
      <c r="O118" s="17"/>
      <c r="P118" s="17"/>
      <c r="Q118" s="18"/>
      <c r="R118" s="15"/>
      <c r="S118" s="15"/>
      <c r="T118" s="8"/>
      <c r="U118" s="8"/>
      <c r="V118" s="8"/>
      <c r="W118" s="8"/>
      <c r="X118" s="8"/>
      <c r="Y118" s="8"/>
      <c r="Z118" s="8"/>
    </row>
    <row r="119" spans="9:26" ht="15" hidden="1" customHeight="1" x14ac:dyDescent="0.25">
      <c r="I119" s="86" t="str">
        <f t="shared" si="2"/>
        <v/>
      </c>
      <c r="J119" s="208"/>
      <c r="K119" s="156"/>
      <c r="L119" s="156"/>
      <c r="M119" s="156"/>
      <c r="N119" s="156"/>
      <c r="O119" s="156"/>
      <c r="P119" s="156"/>
      <c r="Q119" s="156"/>
      <c r="R119" s="156"/>
      <c r="S119" s="156"/>
      <c r="T119" s="8"/>
      <c r="U119" s="8"/>
      <c r="V119" s="8"/>
      <c r="W119" s="8"/>
      <c r="X119" s="8"/>
      <c r="Y119" s="8"/>
      <c r="Z119" s="8"/>
    </row>
    <row r="120" spans="9:26" ht="49.5" hidden="1" customHeight="1" x14ac:dyDescent="0.25">
      <c r="I120" s="86" t="str">
        <f t="shared" si="2"/>
        <v/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</row>
    <row r="121" spans="9:26" ht="12.75" hidden="1" customHeight="1" x14ac:dyDescent="0.25">
      <c r="I121" s="86" t="str">
        <f t="shared" si="2"/>
        <v/>
      </c>
      <c r="J121" s="208"/>
      <c r="K121" s="156"/>
      <c r="L121" s="156"/>
      <c r="M121" s="156"/>
      <c r="N121" s="156"/>
      <c r="O121" s="156"/>
      <c r="P121" s="156"/>
      <c r="Q121" s="156"/>
      <c r="R121" s="156"/>
      <c r="S121" s="156"/>
      <c r="T121" s="8"/>
      <c r="U121" s="8"/>
      <c r="V121" s="8"/>
      <c r="W121" s="8"/>
      <c r="X121" s="8"/>
      <c r="Y121" s="8"/>
      <c r="Z121" s="8"/>
    </row>
    <row r="122" spans="9:26" ht="49.5" hidden="1" customHeight="1" x14ac:dyDescent="0.25">
      <c r="I122" s="86" t="str">
        <f t="shared" si="2"/>
        <v/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</row>
    <row r="123" spans="9:26" ht="12.75" hidden="1" customHeight="1" x14ac:dyDescent="0.25">
      <c r="I123" s="86" t="str">
        <f t="shared" si="2"/>
        <v/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</row>
    <row r="124" spans="9:26" ht="12.75" hidden="1" customHeight="1" x14ac:dyDescent="0.25">
      <c r="I124" s="86" t="str">
        <f t="shared" si="2"/>
        <v/>
      </c>
      <c r="J124" s="209"/>
      <c r="K124" s="156"/>
      <c r="L124" s="156"/>
      <c r="M124" s="156"/>
      <c r="N124" s="156"/>
      <c r="O124" s="156"/>
      <c r="P124" s="156"/>
      <c r="Q124" s="156"/>
      <c r="R124" s="156"/>
      <c r="S124" s="156"/>
      <c r="T124" s="8"/>
      <c r="U124" s="8"/>
      <c r="V124" s="8"/>
      <c r="W124" s="8"/>
      <c r="X124" s="8"/>
      <c r="Y124" s="8"/>
      <c r="Z124" s="8"/>
    </row>
    <row r="125" spans="9:26" ht="109.5" hidden="1" customHeight="1" x14ac:dyDescent="0.25">
      <c r="I125" s="86" t="str">
        <f t="shared" si="2"/>
        <v/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</row>
    <row r="126" spans="9:26" ht="12.75" hidden="1" customHeight="1" x14ac:dyDescent="0.25">
      <c r="I126" s="86" t="str">
        <f t="shared" si="2"/>
        <v/>
      </c>
      <c r="J126" s="202"/>
      <c r="K126" s="156"/>
      <c r="L126" s="156"/>
      <c r="M126" s="156"/>
      <c r="N126" s="7"/>
      <c r="O126" s="7"/>
      <c r="P126" s="203"/>
      <c r="Q126" s="156"/>
      <c r="R126" s="156"/>
      <c r="S126" s="156"/>
      <c r="T126" s="8"/>
      <c r="U126" s="8"/>
      <c r="V126" s="8"/>
      <c r="W126" s="8"/>
      <c r="X126" s="8"/>
      <c r="Y126" s="8"/>
      <c r="Z126" s="8"/>
    </row>
    <row r="127" spans="9:26" ht="12.75" hidden="1" customHeight="1" x14ac:dyDescent="0.25">
      <c r="I127" s="86" t="str">
        <f t="shared" si="2"/>
        <v/>
      </c>
      <c r="J127" s="204"/>
      <c r="K127" s="147"/>
      <c r="L127" s="147"/>
      <c r="M127" s="147"/>
      <c r="N127" s="7"/>
      <c r="O127" s="19"/>
      <c r="P127" s="20"/>
      <c r="Q127" s="7"/>
      <c r="R127" s="7"/>
      <c r="S127" s="7"/>
      <c r="T127" s="8"/>
      <c r="U127" s="8"/>
      <c r="V127" s="8"/>
      <c r="W127" s="8"/>
      <c r="X127" s="8"/>
      <c r="Y127" s="8"/>
      <c r="Z127" s="8"/>
    </row>
    <row r="128" spans="9:26" ht="12.75" hidden="1" customHeight="1" x14ac:dyDescent="0.25">
      <c r="I128" s="86" t="str">
        <f t="shared" si="2"/>
        <v/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</row>
    <row r="129" spans="1:26" ht="30" hidden="1" customHeight="1" x14ac:dyDescent="0.25">
      <c r="I129" s="86" t="str">
        <f t="shared" si="2"/>
        <v/>
      </c>
      <c r="J129" s="205"/>
      <c r="K129" s="147"/>
      <c r="L129" s="147"/>
      <c r="M129" s="147"/>
      <c r="N129" s="21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</row>
    <row r="130" spans="1:26" ht="12.75" hidden="1" customHeight="1" x14ac:dyDescent="0.25">
      <c r="A130" s="88" t="s">
        <v>0</v>
      </c>
      <c r="I130" s="86" t="str">
        <f t="shared" si="2"/>
        <v/>
      </c>
      <c r="J130" s="206"/>
      <c r="K130" s="156"/>
      <c r="L130" s="156"/>
      <c r="M130" s="156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</row>
    <row r="131" spans="1:26" ht="12.75" hidden="1" customHeight="1" x14ac:dyDescent="0.25">
      <c r="A131" s="88" t="s">
        <v>41</v>
      </c>
      <c r="I131" s="86" t="str">
        <f t="shared" si="2"/>
        <v/>
      </c>
      <c r="J131" s="22"/>
      <c r="K131" s="23"/>
      <c r="L131" s="24"/>
      <c r="M131" s="24"/>
      <c r="N131" s="21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</row>
    <row r="132" spans="1:26" ht="12.75" hidden="1" customHeight="1" x14ac:dyDescent="0.25">
      <c r="A132" s="88" t="s">
        <v>43</v>
      </c>
      <c r="I132" s="86" t="str">
        <f t="shared" si="2"/>
        <v/>
      </c>
      <c r="J132" s="22"/>
      <c r="K132" s="25"/>
      <c r="L132" s="24"/>
      <c r="M132" s="24"/>
      <c r="N132" s="21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</row>
    <row r="133" spans="1:26" ht="12.75" hidden="1" customHeight="1" x14ac:dyDescent="0.25">
      <c r="I133" s="86" t="str">
        <f t="shared" si="2"/>
        <v/>
      </c>
      <c r="J133" s="22"/>
      <c r="K133" s="25"/>
      <c r="L133" s="24"/>
      <c r="M133" s="24"/>
      <c r="N133" s="21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</row>
    <row r="134" spans="1:26" ht="12.75" hidden="1" customHeight="1" x14ac:dyDescent="0.25">
      <c r="I134" s="86" t="str">
        <f t="shared" si="2"/>
        <v/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</row>
    <row r="135" spans="1:26" ht="12.75" hidden="1" customHeight="1" x14ac:dyDescent="0.25"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</row>
    <row r="136" spans="1:26" ht="12.75" hidden="1" customHeight="1" x14ac:dyDescent="0.25"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</row>
    <row r="137" spans="1:26" ht="12.75" hidden="1" customHeight="1" x14ac:dyDescent="0.25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</row>
    <row r="138" spans="1:26" ht="12.75" hidden="1" customHeight="1" x14ac:dyDescent="0.25"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26" ht="12.75" hidden="1" customHeight="1" x14ac:dyDescent="0.25"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26" ht="12.75" hidden="1" customHeight="1" x14ac:dyDescent="0.25">
      <c r="A140" s="6" t="s">
        <v>0</v>
      </c>
      <c r="B140" s="6"/>
      <c r="C140" s="6"/>
      <c r="D140" s="6"/>
      <c r="E140" s="6"/>
      <c r="F140" s="6"/>
      <c r="G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26" ht="12.75" hidden="1" customHeight="1" x14ac:dyDescent="0.25">
      <c r="A141" s="6" t="s">
        <v>39</v>
      </c>
      <c r="B141" s="6"/>
      <c r="C141" s="6"/>
      <c r="D141" s="6"/>
      <c r="E141" s="6"/>
      <c r="F141" s="6"/>
      <c r="G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26" ht="12.75" hidden="1" customHeight="1" x14ac:dyDescent="0.25">
      <c r="A142" s="6" t="s">
        <v>40</v>
      </c>
      <c r="B142" s="6"/>
      <c r="C142" s="6"/>
      <c r="D142" s="6"/>
      <c r="E142" s="6"/>
      <c r="F142" s="6"/>
      <c r="G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26" ht="12.75" hidden="1" customHeight="1" x14ac:dyDescent="0.25">
      <c r="A143" s="6"/>
      <c r="B143" s="6"/>
      <c r="C143" s="6"/>
      <c r="D143" s="6"/>
      <c r="E143" s="6"/>
      <c r="F143" s="6"/>
      <c r="G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26" ht="12.75" hidden="1" customHeight="1" x14ac:dyDescent="0.25">
      <c r="A144" s="6"/>
      <c r="B144" s="6"/>
      <c r="C144" s="6"/>
      <c r="D144" s="6"/>
      <c r="E144" s="6"/>
      <c r="F144" s="6"/>
      <c r="G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2.75" hidden="1" customHeight="1" x14ac:dyDescent="0.25">
      <c r="A145" s="6"/>
      <c r="B145" s="6"/>
      <c r="C145" s="6"/>
      <c r="D145" s="6"/>
      <c r="E145" s="6"/>
      <c r="F145" s="6"/>
      <c r="G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2.75" hidden="1" customHeight="1" x14ac:dyDescent="0.25">
      <c r="A146" s="6"/>
      <c r="B146" s="6"/>
      <c r="C146" s="6"/>
      <c r="D146" s="6"/>
      <c r="E146" s="6"/>
      <c r="F146" s="6"/>
      <c r="G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2.75" hidden="1" customHeight="1" x14ac:dyDescent="0.25">
      <c r="A147" s="6"/>
      <c r="B147" s="6"/>
      <c r="C147" s="6"/>
      <c r="D147" s="6"/>
      <c r="E147" s="6"/>
      <c r="F147" s="6"/>
      <c r="G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2.75" hidden="1" customHeight="1" x14ac:dyDescent="0.25">
      <c r="A148" s="6"/>
      <c r="B148" s="6"/>
      <c r="C148" s="6"/>
      <c r="D148" s="6"/>
      <c r="E148" s="6"/>
      <c r="F148" s="6"/>
      <c r="G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2.75" hidden="1" customHeight="1" x14ac:dyDescent="0.25">
      <c r="A149" s="6"/>
      <c r="B149" s="6"/>
      <c r="C149" s="6"/>
      <c r="D149" s="6"/>
      <c r="E149" s="6"/>
      <c r="F149" s="6"/>
      <c r="G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2.75" hidden="1" customHeight="1" x14ac:dyDescent="0.25">
      <c r="A150" s="6"/>
      <c r="B150" s="6"/>
      <c r="C150" s="6"/>
      <c r="D150" s="6"/>
      <c r="E150" s="6"/>
      <c r="F150" s="6"/>
      <c r="G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2.75" hidden="1" customHeight="1" x14ac:dyDescent="0.25">
      <c r="A151" s="6"/>
      <c r="B151" s="6"/>
      <c r="C151" s="6"/>
      <c r="D151" s="6"/>
      <c r="E151" s="6"/>
      <c r="F151" s="6"/>
      <c r="G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2.75" hidden="1" customHeight="1" x14ac:dyDescent="0.25">
      <c r="A152" s="6"/>
      <c r="B152" s="6"/>
      <c r="C152" s="6"/>
      <c r="D152" s="6"/>
      <c r="E152" s="6"/>
      <c r="F152" s="6"/>
      <c r="G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2.75" hidden="1" customHeight="1" x14ac:dyDescent="0.25">
      <c r="A153" s="6"/>
      <c r="B153" s="6"/>
      <c r="C153" s="6"/>
      <c r="D153" s="6"/>
      <c r="E153" s="6"/>
      <c r="F153" s="6"/>
      <c r="G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2.75" hidden="1" customHeight="1" x14ac:dyDescent="0.25">
      <c r="A154" s="6"/>
      <c r="B154" s="6"/>
      <c r="C154" s="6"/>
      <c r="D154" s="6"/>
      <c r="E154" s="6"/>
      <c r="F154" s="6"/>
      <c r="G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2.75" hidden="1" customHeight="1" x14ac:dyDescent="0.25">
      <c r="A155" s="6"/>
      <c r="B155" s="6"/>
      <c r="C155" s="6"/>
      <c r="D155" s="6"/>
      <c r="E155" s="6"/>
      <c r="F155" s="6"/>
      <c r="G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2.75" hidden="1" customHeight="1" x14ac:dyDescent="0.25">
      <c r="A156" s="6"/>
      <c r="B156" s="6"/>
      <c r="C156" s="6"/>
      <c r="D156" s="6"/>
      <c r="E156" s="6"/>
      <c r="F156" s="6"/>
      <c r="G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2.75" hidden="1" customHeight="1" x14ac:dyDescent="0.25">
      <c r="A157" s="6"/>
      <c r="B157" s="6"/>
      <c r="C157" s="6"/>
      <c r="D157" s="6"/>
      <c r="E157" s="6"/>
      <c r="F157" s="6"/>
      <c r="G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2.75" hidden="1" customHeight="1" x14ac:dyDescent="0.25">
      <c r="A158" s="6"/>
      <c r="B158" s="6"/>
      <c r="C158" s="6"/>
      <c r="D158" s="6"/>
      <c r="E158" s="6"/>
      <c r="F158" s="6"/>
      <c r="G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2.75" hidden="1" customHeight="1" x14ac:dyDescent="0.25">
      <c r="A159" s="6"/>
      <c r="B159" s="6"/>
      <c r="C159" s="6"/>
      <c r="D159" s="6"/>
      <c r="E159" s="6"/>
      <c r="F159" s="6"/>
      <c r="G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2.75" hidden="1" customHeight="1" x14ac:dyDescent="0.25">
      <c r="A160" s="6"/>
      <c r="B160" s="6"/>
      <c r="C160" s="6"/>
      <c r="D160" s="6"/>
      <c r="E160" s="6"/>
      <c r="F160" s="6"/>
      <c r="G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2.75" hidden="1" customHeight="1" x14ac:dyDescent="0.25">
      <c r="A161" s="6"/>
      <c r="B161" s="6"/>
      <c r="C161" s="6"/>
      <c r="D161" s="6"/>
      <c r="E161" s="6"/>
      <c r="F161" s="6"/>
      <c r="G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2.75" hidden="1" customHeight="1" x14ac:dyDescent="0.25">
      <c r="A162" s="6"/>
      <c r="B162" s="6"/>
      <c r="C162" s="6"/>
      <c r="D162" s="6"/>
      <c r="E162" s="6"/>
      <c r="F162" s="6"/>
      <c r="G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2.75" hidden="1" customHeight="1" x14ac:dyDescent="0.25">
      <c r="A163" s="6"/>
      <c r="B163" s="6"/>
      <c r="C163" s="6"/>
      <c r="D163" s="6"/>
      <c r="E163" s="6"/>
      <c r="F163" s="6"/>
      <c r="G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2.75" hidden="1" customHeight="1" x14ac:dyDescent="0.25">
      <c r="A164" s="6"/>
      <c r="B164" s="6"/>
      <c r="C164" s="6"/>
      <c r="D164" s="6"/>
      <c r="E164" s="6"/>
      <c r="F164" s="6"/>
      <c r="G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2.75" hidden="1" customHeight="1" x14ac:dyDescent="0.25">
      <c r="A165" s="6"/>
      <c r="B165" s="6"/>
      <c r="C165" s="6"/>
      <c r="D165" s="6"/>
      <c r="E165" s="6"/>
      <c r="F165" s="6"/>
      <c r="G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2.75" hidden="1" customHeight="1" x14ac:dyDescent="0.25">
      <c r="A166" s="6"/>
      <c r="B166" s="6"/>
      <c r="C166" s="6"/>
      <c r="D166" s="6"/>
      <c r="E166" s="6"/>
      <c r="F166" s="6"/>
      <c r="G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2.75" hidden="1" customHeight="1" x14ac:dyDescent="0.25">
      <c r="A167" s="6"/>
      <c r="B167" s="6"/>
      <c r="C167" s="6"/>
      <c r="D167" s="6"/>
      <c r="E167" s="6"/>
      <c r="F167" s="6"/>
      <c r="G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2.75" hidden="1" customHeight="1" x14ac:dyDescent="0.25">
      <c r="A168" s="6"/>
      <c r="B168" s="6"/>
      <c r="C168" s="6"/>
      <c r="D168" s="6"/>
      <c r="E168" s="6"/>
      <c r="F168" s="6"/>
      <c r="G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2.75" hidden="1" customHeight="1" x14ac:dyDescent="0.25">
      <c r="A169" s="6"/>
      <c r="B169" s="6"/>
      <c r="C169" s="6"/>
      <c r="D169" s="6"/>
      <c r="E169" s="6"/>
      <c r="F169" s="6"/>
      <c r="G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2.75" hidden="1" customHeight="1" x14ac:dyDescent="0.25">
      <c r="A170" s="6"/>
      <c r="B170" s="6"/>
      <c r="C170" s="6"/>
      <c r="D170" s="6"/>
      <c r="E170" s="6"/>
      <c r="F170" s="6"/>
      <c r="G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2.75" hidden="1" customHeight="1" x14ac:dyDescent="0.25">
      <c r="A171" s="6"/>
      <c r="B171" s="6"/>
      <c r="C171" s="6"/>
      <c r="D171" s="6"/>
      <c r="E171" s="6"/>
      <c r="F171" s="6"/>
      <c r="G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2.75" hidden="1" customHeight="1" x14ac:dyDescent="0.25">
      <c r="A172" s="6"/>
      <c r="B172" s="6"/>
      <c r="C172" s="6"/>
      <c r="D172" s="6"/>
      <c r="E172" s="6"/>
      <c r="F172" s="6"/>
      <c r="G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2.75" hidden="1" customHeight="1" x14ac:dyDescent="0.25">
      <c r="A173" s="6"/>
      <c r="B173" s="6"/>
      <c r="C173" s="6"/>
      <c r="D173" s="6"/>
      <c r="E173" s="6"/>
      <c r="F173" s="6"/>
      <c r="G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2.75" hidden="1" customHeight="1" x14ac:dyDescent="0.25">
      <c r="A174" s="6"/>
      <c r="B174" s="6"/>
      <c r="C174" s="6"/>
      <c r="D174" s="6"/>
      <c r="E174" s="6"/>
      <c r="F174" s="6"/>
      <c r="G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2.75" hidden="1" customHeight="1" x14ac:dyDescent="0.25">
      <c r="A175" s="6"/>
      <c r="B175" s="6"/>
      <c r="C175" s="6"/>
      <c r="D175" s="6"/>
      <c r="E175" s="6"/>
      <c r="F175" s="6"/>
      <c r="G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2.75" hidden="1" customHeight="1" x14ac:dyDescent="0.25">
      <c r="A176" s="6"/>
      <c r="B176" s="6"/>
      <c r="C176" s="6"/>
      <c r="D176" s="6"/>
      <c r="E176" s="6"/>
      <c r="F176" s="6"/>
      <c r="G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2.75" hidden="1" customHeight="1" x14ac:dyDescent="0.25">
      <c r="A177" s="6"/>
      <c r="B177" s="6"/>
      <c r="C177" s="6"/>
      <c r="D177" s="6"/>
      <c r="E177" s="6"/>
      <c r="F177" s="6"/>
      <c r="G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2.75" hidden="1" customHeight="1" x14ac:dyDescent="0.25">
      <c r="A178" s="6"/>
      <c r="B178" s="6"/>
      <c r="C178" s="6"/>
      <c r="D178" s="6"/>
      <c r="E178" s="6"/>
      <c r="F178" s="6"/>
      <c r="G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2.75" hidden="1" customHeight="1" x14ac:dyDescent="0.25">
      <c r="A179" s="6"/>
      <c r="B179" s="6"/>
      <c r="C179" s="6"/>
      <c r="D179" s="6"/>
      <c r="E179" s="6"/>
      <c r="F179" s="6"/>
      <c r="G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2.75" hidden="1" customHeight="1" x14ac:dyDescent="0.25">
      <c r="A180" s="6"/>
      <c r="B180" s="6"/>
      <c r="C180" s="6"/>
      <c r="D180" s="6"/>
      <c r="E180" s="6"/>
      <c r="F180" s="6"/>
      <c r="G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2.75" hidden="1" customHeight="1" x14ac:dyDescent="0.25">
      <c r="A181" s="6"/>
      <c r="B181" s="6"/>
      <c r="C181" s="6"/>
      <c r="D181" s="6"/>
      <c r="E181" s="6"/>
      <c r="F181" s="6"/>
      <c r="G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2.75" hidden="1" customHeight="1" x14ac:dyDescent="0.25">
      <c r="A182" s="6"/>
      <c r="B182" s="6"/>
      <c r="C182" s="6"/>
      <c r="D182" s="6"/>
      <c r="E182" s="6"/>
      <c r="F182" s="6"/>
      <c r="G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2.75" hidden="1" customHeight="1" x14ac:dyDescent="0.25">
      <c r="A183" s="6"/>
      <c r="B183" s="6"/>
      <c r="C183" s="6"/>
      <c r="D183" s="6"/>
      <c r="E183" s="6"/>
      <c r="F183" s="6"/>
      <c r="G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2.75" hidden="1" customHeight="1" x14ac:dyDescent="0.25">
      <c r="A184" s="6"/>
      <c r="B184" s="6"/>
      <c r="C184" s="6"/>
      <c r="D184" s="6"/>
      <c r="E184" s="6"/>
      <c r="F184" s="6"/>
      <c r="G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2.75" hidden="1" customHeight="1" x14ac:dyDescent="0.25">
      <c r="A185" s="6"/>
      <c r="B185" s="6"/>
      <c r="C185" s="6"/>
      <c r="D185" s="6"/>
      <c r="E185" s="6"/>
      <c r="F185" s="6"/>
      <c r="G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2.75" hidden="1" customHeight="1" x14ac:dyDescent="0.25">
      <c r="A186" s="6"/>
      <c r="B186" s="6"/>
      <c r="C186" s="6"/>
      <c r="D186" s="6"/>
      <c r="E186" s="6"/>
      <c r="F186" s="6"/>
      <c r="G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2.75" hidden="1" customHeight="1" x14ac:dyDescent="0.25">
      <c r="A187" s="6"/>
      <c r="B187" s="6"/>
      <c r="C187" s="6"/>
      <c r="D187" s="6"/>
      <c r="E187" s="6"/>
      <c r="F187" s="6"/>
      <c r="G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2.75" hidden="1" customHeight="1" x14ac:dyDescent="0.25">
      <c r="A188" s="6"/>
      <c r="B188" s="6"/>
      <c r="C188" s="6"/>
      <c r="D188" s="6"/>
      <c r="E188" s="6"/>
      <c r="F188" s="6"/>
      <c r="G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2.75" hidden="1" customHeight="1" x14ac:dyDescent="0.25">
      <c r="A189" s="6"/>
      <c r="B189" s="6"/>
      <c r="C189" s="6"/>
      <c r="D189" s="6"/>
      <c r="E189" s="6"/>
      <c r="F189" s="6"/>
      <c r="G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2.75" hidden="1" customHeight="1" x14ac:dyDescent="0.25">
      <c r="A190" s="6"/>
      <c r="B190" s="6"/>
      <c r="C190" s="6"/>
      <c r="D190" s="6"/>
      <c r="E190" s="6"/>
      <c r="F190" s="6"/>
      <c r="G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2.75" hidden="1" customHeight="1" x14ac:dyDescent="0.25">
      <c r="A191" s="6"/>
      <c r="B191" s="6"/>
      <c r="C191" s="6"/>
      <c r="D191" s="6"/>
      <c r="E191" s="6"/>
      <c r="F191" s="6"/>
      <c r="G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2.75" hidden="1" customHeight="1" x14ac:dyDescent="0.25">
      <c r="A192" s="6"/>
      <c r="B192" s="6"/>
      <c r="C192" s="6"/>
      <c r="D192" s="6"/>
      <c r="E192" s="6"/>
      <c r="F192" s="6"/>
      <c r="G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2.75" hidden="1" customHeight="1" x14ac:dyDescent="0.25">
      <c r="A193" s="6"/>
      <c r="B193" s="6"/>
      <c r="C193" s="6"/>
      <c r="D193" s="6"/>
      <c r="E193" s="6"/>
      <c r="F193" s="6"/>
      <c r="G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2.75" hidden="1" customHeight="1" x14ac:dyDescent="0.25">
      <c r="A194" s="6"/>
      <c r="B194" s="6"/>
      <c r="C194" s="6"/>
      <c r="D194" s="6"/>
      <c r="E194" s="6"/>
      <c r="F194" s="6"/>
      <c r="G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2.75" hidden="1" customHeight="1" x14ac:dyDescent="0.25">
      <c r="A195" s="6"/>
      <c r="B195" s="6"/>
      <c r="C195" s="6"/>
      <c r="D195" s="6"/>
      <c r="E195" s="6"/>
      <c r="F195" s="6"/>
      <c r="G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2.75" hidden="1" customHeight="1" x14ac:dyDescent="0.25">
      <c r="A196" s="6"/>
      <c r="B196" s="6"/>
      <c r="C196" s="6"/>
      <c r="D196" s="6"/>
      <c r="E196" s="6"/>
      <c r="F196" s="6"/>
      <c r="G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2.75" hidden="1" customHeight="1" x14ac:dyDescent="0.25">
      <c r="A197" s="6"/>
      <c r="B197" s="6"/>
      <c r="C197" s="6"/>
      <c r="D197" s="6"/>
      <c r="E197" s="6"/>
      <c r="F197" s="6"/>
      <c r="G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2.75" hidden="1" customHeight="1" x14ac:dyDescent="0.25">
      <c r="A198" s="6"/>
      <c r="B198" s="6"/>
      <c r="C198" s="6"/>
      <c r="D198" s="6"/>
      <c r="E198" s="6"/>
      <c r="F198" s="6"/>
      <c r="G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2.75" hidden="1" customHeight="1" x14ac:dyDescent="0.25">
      <c r="A199" s="6"/>
      <c r="B199" s="6"/>
      <c r="C199" s="6"/>
      <c r="D199" s="6"/>
      <c r="E199" s="6"/>
      <c r="F199" s="6"/>
      <c r="G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2.75" hidden="1" customHeight="1" x14ac:dyDescent="0.25">
      <c r="A200" s="6"/>
      <c r="B200" s="6"/>
      <c r="C200" s="6"/>
      <c r="D200" s="6"/>
      <c r="E200" s="6"/>
      <c r="F200" s="6"/>
      <c r="G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2.75" hidden="1" customHeight="1" x14ac:dyDescent="0.25">
      <c r="A201" s="6"/>
      <c r="B201" s="6"/>
      <c r="C201" s="6"/>
      <c r="D201" s="6"/>
      <c r="E201" s="6"/>
      <c r="F201" s="6"/>
      <c r="G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2.75" hidden="1" customHeight="1" x14ac:dyDescent="0.25">
      <c r="A202" s="6"/>
      <c r="B202" s="6"/>
      <c r="C202" s="6"/>
      <c r="D202" s="6"/>
      <c r="E202" s="6"/>
      <c r="F202" s="6"/>
      <c r="G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2.75" hidden="1" customHeight="1" x14ac:dyDescent="0.25">
      <c r="A203" s="6"/>
      <c r="B203" s="6"/>
      <c r="C203" s="6"/>
      <c r="D203" s="6"/>
      <c r="E203" s="6"/>
      <c r="F203" s="6"/>
      <c r="G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2.75" hidden="1" customHeight="1" x14ac:dyDescent="0.25">
      <c r="A204" s="6"/>
      <c r="B204" s="6"/>
      <c r="C204" s="6"/>
      <c r="D204" s="6"/>
      <c r="E204" s="6"/>
      <c r="F204" s="6"/>
      <c r="G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2.75" hidden="1" customHeight="1" x14ac:dyDescent="0.25">
      <c r="A205" s="6"/>
      <c r="B205" s="6"/>
      <c r="C205" s="6"/>
      <c r="D205" s="6"/>
      <c r="E205" s="6"/>
      <c r="F205" s="6"/>
      <c r="G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2.75" hidden="1" customHeight="1" x14ac:dyDescent="0.25">
      <c r="A206" s="6"/>
      <c r="B206" s="6"/>
      <c r="C206" s="6"/>
      <c r="D206" s="6"/>
      <c r="E206" s="6"/>
      <c r="F206" s="6"/>
      <c r="G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2.75" hidden="1" customHeight="1" x14ac:dyDescent="0.25">
      <c r="A207" s="6"/>
      <c r="B207" s="6"/>
      <c r="C207" s="6"/>
      <c r="D207" s="6"/>
      <c r="E207" s="6"/>
      <c r="F207" s="6"/>
      <c r="G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2.75" hidden="1" customHeight="1" x14ac:dyDescent="0.25">
      <c r="A208" s="6"/>
      <c r="B208" s="6"/>
      <c r="C208" s="6"/>
      <c r="D208" s="6"/>
      <c r="E208" s="6"/>
      <c r="F208" s="6"/>
      <c r="G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2.75" hidden="1" customHeight="1" x14ac:dyDescent="0.25">
      <c r="A209" s="6"/>
      <c r="B209" s="6"/>
      <c r="C209" s="6"/>
      <c r="D209" s="6"/>
      <c r="E209" s="6"/>
      <c r="F209" s="6"/>
      <c r="G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2.75" hidden="1" customHeight="1" x14ac:dyDescent="0.25">
      <c r="A210" s="6"/>
      <c r="B210" s="6"/>
      <c r="C210" s="6"/>
      <c r="D210" s="6"/>
      <c r="E210" s="6"/>
      <c r="F210" s="6"/>
      <c r="G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2.75" hidden="1" customHeight="1" x14ac:dyDescent="0.25">
      <c r="A211" s="6"/>
      <c r="B211" s="6"/>
      <c r="C211" s="6"/>
      <c r="D211" s="6"/>
      <c r="E211" s="6"/>
      <c r="F211" s="6"/>
      <c r="G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2.75" hidden="1" customHeight="1" x14ac:dyDescent="0.25">
      <c r="A212" s="6"/>
      <c r="B212" s="6"/>
      <c r="C212" s="6"/>
      <c r="D212" s="6"/>
      <c r="E212" s="6"/>
      <c r="F212" s="6"/>
      <c r="G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2.75" hidden="1" customHeight="1" x14ac:dyDescent="0.25">
      <c r="A213" s="6"/>
      <c r="B213" s="6"/>
      <c r="C213" s="6"/>
      <c r="D213" s="6"/>
      <c r="E213" s="6"/>
      <c r="F213" s="6"/>
      <c r="G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2.75" hidden="1" customHeight="1" x14ac:dyDescent="0.25">
      <c r="A214" s="6"/>
      <c r="B214" s="6"/>
      <c r="C214" s="6"/>
      <c r="D214" s="6"/>
      <c r="E214" s="6"/>
      <c r="F214" s="6"/>
      <c r="G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2.75" hidden="1" customHeight="1" x14ac:dyDescent="0.25">
      <c r="A215" s="6"/>
      <c r="B215" s="6"/>
      <c r="C215" s="6"/>
      <c r="D215" s="6"/>
      <c r="E215" s="6"/>
      <c r="F215" s="6"/>
      <c r="G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2.75" hidden="1" customHeight="1" x14ac:dyDescent="0.25">
      <c r="A216" s="6"/>
      <c r="B216" s="6"/>
      <c r="C216" s="6"/>
      <c r="D216" s="6"/>
      <c r="E216" s="6"/>
      <c r="F216" s="6"/>
      <c r="G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2.75" hidden="1" customHeight="1" x14ac:dyDescent="0.25">
      <c r="A217" s="6"/>
      <c r="B217" s="6"/>
      <c r="C217" s="6"/>
      <c r="D217" s="6"/>
      <c r="E217" s="6"/>
      <c r="F217" s="6"/>
      <c r="G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2.75" hidden="1" customHeight="1" x14ac:dyDescent="0.25">
      <c r="A218" s="6"/>
      <c r="B218" s="6"/>
      <c r="C218" s="6"/>
      <c r="D218" s="6"/>
      <c r="E218" s="6"/>
      <c r="F218" s="6"/>
      <c r="G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2.75" hidden="1" customHeight="1" x14ac:dyDescent="0.25">
      <c r="A219" s="6"/>
      <c r="B219" s="6"/>
      <c r="C219" s="6"/>
      <c r="D219" s="6"/>
      <c r="E219" s="6"/>
      <c r="F219" s="6"/>
      <c r="G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2.75" hidden="1" customHeight="1" x14ac:dyDescent="0.25">
      <c r="A220" s="6"/>
      <c r="B220" s="6"/>
      <c r="C220" s="6"/>
      <c r="D220" s="6"/>
      <c r="E220" s="6"/>
      <c r="F220" s="6"/>
      <c r="G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2.75" hidden="1" customHeight="1" x14ac:dyDescent="0.25">
      <c r="A221" s="6"/>
      <c r="B221" s="6"/>
      <c r="C221" s="6"/>
      <c r="D221" s="6"/>
      <c r="E221" s="6"/>
      <c r="F221" s="6"/>
      <c r="G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2.75" hidden="1" customHeight="1" x14ac:dyDescent="0.25">
      <c r="A222" s="6"/>
      <c r="B222" s="6"/>
      <c r="C222" s="6"/>
      <c r="D222" s="6"/>
      <c r="E222" s="6"/>
      <c r="F222" s="6"/>
      <c r="G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2.75" hidden="1" customHeight="1" x14ac:dyDescent="0.25">
      <c r="A223" s="6"/>
      <c r="B223" s="6"/>
      <c r="C223" s="6"/>
      <c r="D223" s="6"/>
      <c r="E223" s="6"/>
      <c r="F223" s="6"/>
      <c r="G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2.75" hidden="1" customHeight="1" x14ac:dyDescent="0.25">
      <c r="A224" s="6"/>
      <c r="B224" s="6"/>
      <c r="C224" s="6"/>
      <c r="D224" s="6"/>
      <c r="E224" s="6"/>
      <c r="F224" s="6"/>
      <c r="G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2.75" hidden="1" customHeight="1" x14ac:dyDescent="0.25">
      <c r="A225" s="6"/>
      <c r="B225" s="6"/>
      <c r="C225" s="6"/>
      <c r="D225" s="6"/>
      <c r="E225" s="6"/>
      <c r="F225" s="6"/>
      <c r="G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2.75" hidden="1" customHeight="1" x14ac:dyDescent="0.25">
      <c r="A226" s="6"/>
      <c r="B226" s="6"/>
      <c r="C226" s="6"/>
      <c r="D226" s="6"/>
      <c r="E226" s="6"/>
      <c r="F226" s="6"/>
      <c r="G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2.75" hidden="1" customHeight="1" x14ac:dyDescent="0.25">
      <c r="A227" s="6"/>
      <c r="B227" s="6"/>
      <c r="C227" s="6"/>
      <c r="D227" s="6"/>
      <c r="E227" s="6"/>
      <c r="F227" s="6"/>
      <c r="G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2.75" hidden="1" customHeight="1" x14ac:dyDescent="0.25">
      <c r="A228" s="6"/>
      <c r="B228" s="6"/>
      <c r="C228" s="6"/>
      <c r="D228" s="6"/>
      <c r="E228" s="6"/>
      <c r="F228" s="6"/>
      <c r="G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2.75" hidden="1" customHeight="1" x14ac:dyDescent="0.25">
      <c r="A229" s="6"/>
      <c r="B229" s="6"/>
      <c r="C229" s="6"/>
      <c r="D229" s="6"/>
      <c r="E229" s="6"/>
      <c r="F229" s="6"/>
      <c r="G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2.75" hidden="1" customHeight="1" x14ac:dyDescent="0.25">
      <c r="A230" s="6"/>
      <c r="B230" s="6"/>
      <c r="C230" s="6"/>
      <c r="D230" s="6"/>
      <c r="E230" s="6"/>
      <c r="F230" s="6"/>
      <c r="G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2.75" hidden="1" customHeight="1" x14ac:dyDescent="0.25">
      <c r="A231" s="6"/>
      <c r="B231" s="6"/>
      <c r="C231" s="6"/>
      <c r="D231" s="6"/>
      <c r="E231" s="6"/>
      <c r="F231" s="6"/>
      <c r="G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2.75" hidden="1" customHeight="1" x14ac:dyDescent="0.25">
      <c r="A232" s="6"/>
      <c r="B232" s="6"/>
      <c r="C232" s="6"/>
      <c r="D232" s="6"/>
      <c r="E232" s="6"/>
      <c r="F232" s="6"/>
      <c r="G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2.75" hidden="1" customHeight="1" x14ac:dyDescent="0.25">
      <c r="A233" s="6"/>
      <c r="B233" s="6"/>
      <c r="C233" s="6"/>
      <c r="D233" s="6"/>
      <c r="E233" s="6"/>
      <c r="F233" s="6"/>
      <c r="G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2.75" hidden="1" customHeight="1" x14ac:dyDescent="0.25">
      <c r="A234" s="6"/>
      <c r="B234" s="6"/>
      <c r="C234" s="6"/>
      <c r="D234" s="6"/>
      <c r="E234" s="6"/>
      <c r="F234" s="6"/>
      <c r="G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12.75" hidden="1" customHeight="1" x14ac:dyDescent="0.25">
      <c r="A235" s="6"/>
      <c r="B235" s="6"/>
      <c r="C235" s="6"/>
      <c r="D235" s="6"/>
      <c r="E235" s="6"/>
      <c r="F235" s="6"/>
      <c r="G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ht="12.75" hidden="1" customHeight="1" x14ac:dyDescent="0.25">
      <c r="A236" s="6"/>
      <c r="B236" s="6"/>
      <c r="C236" s="6"/>
      <c r="D236" s="6"/>
      <c r="E236" s="6"/>
      <c r="F236" s="6"/>
      <c r="G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ht="12.75" hidden="1" customHeight="1" x14ac:dyDescent="0.25">
      <c r="A237" s="6"/>
      <c r="B237" s="6"/>
      <c r="C237" s="6"/>
      <c r="D237" s="6"/>
      <c r="E237" s="6"/>
      <c r="F237" s="6"/>
      <c r="G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ht="12.75" hidden="1" customHeight="1" x14ac:dyDescent="0.25">
      <c r="A238" s="6"/>
      <c r="B238" s="6"/>
      <c r="C238" s="6"/>
      <c r="D238" s="6"/>
      <c r="E238" s="6"/>
      <c r="F238" s="6"/>
      <c r="G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ht="12.75" hidden="1" customHeight="1" x14ac:dyDescent="0.25">
      <c r="A239" s="6"/>
      <c r="B239" s="6"/>
      <c r="C239" s="6"/>
      <c r="D239" s="6"/>
      <c r="E239" s="6"/>
      <c r="F239" s="6"/>
      <c r="G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ht="12.75" hidden="1" customHeight="1" x14ac:dyDescent="0.25">
      <c r="A240" s="6"/>
      <c r="B240" s="6"/>
      <c r="C240" s="6"/>
      <c r="D240" s="6"/>
      <c r="E240" s="6"/>
      <c r="F240" s="6"/>
      <c r="G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2.75" hidden="1" customHeight="1" x14ac:dyDescent="0.25">
      <c r="A241" s="6"/>
      <c r="B241" s="6"/>
      <c r="C241" s="6"/>
      <c r="D241" s="6"/>
      <c r="E241" s="6"/>
      <c r="F241" s="6"/>
      <c r="G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2.75" hidden="1" customHeight="1" x14ac:dyDescent="0.25">
      <c r="A242" s="6"/>
      <c r="B242" s="6"/>
      <c r="C242" s="6"/>
      <c r="D242" s="6"/>
      <c r="E242" s="6"/>
      <c r="F242" s="6"/>
      <c r="G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2.75" hidden="1" customHeight="1" x14ac:dyDescent="0.25">
      <c r="A243" s="6"/>
      <c r="B243" s="6"/>
      <c r="C243" s="6"/>
      <c r="D243" s="6"/>
      <c r="E243" s="6"/>
      <c r="F243" s="6"/>
      <c r="G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2.75" hidden="1" customHeight="1" x14ac:dyDescent="0.25">
      <c r="A244" s="6"/>
      <c r="B244" s="6"/>
      <c r="C244" s="6"/>
      <c r="D244" s="6"/>
      <c r="E244" s="6"/>
      <c r="F244" s="6"/>
      <c r="G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2.75" hidden="1" customHeight="1" x14ac:dyDescent="0.25">
      <c r="A245" s="6"/>
      <c r="B245" s="6"/>
      <c r="C245" s="6"/>
      <c r="D245" s="6"/>
      <c r="E245" s="6"/>
      <c r="F245" s="6"/>
      <c r="G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2.75" hidden="1" customHeight="1" x14ac:dyDescent="0.25">
      <c r="A246" s="6"/>
      <c r="B246" s="6"/>
      <c r="C246" s="6"/>
      <c r="D246" s="6"/>
      <c r="E246" s="6"/>
      <c r="F246" s="6"/>
      <c r="G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2.75" hidden="1" customHeight="1" x14ac:dyDescent="0.25">
      <c r="A247" s="6"/>
      <c r="B247" s="6"/>
      <c r="C247" s="6"/>
      <c r="D247" s="6"/>
      <c r="E247" s="6"/>
      <c r="F247" s="6"/>
      <c r="G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2.75" hidden="1" customHeight="1" x14ac:dyDescent="0.25">
      <c r="A248" s="6"/>
      <c r="B248" s="6"/>
      <c r="C248" s="6"/>
      <c r="D248" s="6"/>
      <c r="E248" s="6"/>
      <c r="F248" s="6"/>
      <c r="G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2.75" hidden="1" customHeight="1" x14ac:dyDescent="0.25">
      <c r="A249" s="6"/>
      <c r="B249" s="6"/>
      <c r="C249" s="6"/>
      <c r="D249" s="6"/>
      <c r="E249" s="6"/>
      <c r="F249" s="6"/>
      <c r="G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2.75" hidden="1" customHeight="1" x14ac:dyDescent="0.25">
      <c r="A250" s="6"/>
      <c r="B250" s="6"/>
      <c r="C250" s="6"/>
      <c r="D250" s="6"/>
      <c r="E250" s="6"/>
      <c r="F250" s="6"/>
      <c r="G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2.75" hidden="1" customHeight="1" x14ac:dyDescent="0.25">
      <c r="A251" s="6"/>
      <c r="B251" s="6"/>
      <c r="C251" s="6"/>
      <c r="D251" s="6"/>
      <c r="E251" s="6"/>
      <c r="F251" s="6"/>
      <c r="G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2.75" hidden="1" customHeight="1" x14ac:dyDescent="0.25">
      <c r="A252" s="6"/>
      <c r="B252" s="6"/>
      <c r="C252" s="6"/>
      <c r="D252" s="6"/>
      <c r="E252" s="6"/>
      <c r="F252" s="6"/>
      <c r="G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2.75" hidden="1" customHeight="1" x14ac:dyDescent="0.25">
      <c r="A253" s="6"/>
      <c r="B253" s="6"/>
      <c r="C253" s="6"/>
      <c r="D253" s="6"/>
      <c r="E253" s="6"/>
      <c r="F253" s="6"/>
      <c r="G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2.75" hidden="1" customHeight="1" x14ac:dyDescent="0.25">
      <c r="A254" s="6"/>
      <c r="B254" s="6"/>
      <c r="C254" s="6"/>
      <c r="D254" s="6"/>
      <c r="E254" s="6"/>
      <c r="F254" s="6"/>
      <c r="G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2.75" hidden="1" customHeight="1" x14ac:dyDescent="0.25">
      <c r="A255" s="6"/>
      <c r="B255" s="6"/>
      <c r="C255" s="6"/>
      <c r="D255" s="6"/>
      <c r="E255" s="6"/>
      <c r="F255" s="6"/>
      <c r="G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2.75" hidden="1" customHeight="1" x14ac:dyDescent="0.25">
      <c r="A256" s="6"/>
      <c r="B256" s="6"/>
      <c r="C256" s="6"/>
      <c r="D256" s="6"/>
      <c r="E256" s="6"/>
      <c r="F256" s="6"/>
      <c r="G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2.75" hidden="1" customHeight="1" x14ac:dyDescent="0.25">
      <c r="A257" s="6"/>
      <c r="B257" s="6"/>
      <c r="C257" s="6"/>
      <c r="D257" s="6"/>
      <c r="E257" s="6"/>
      <c r="F257" s="6"/>
      <c r="G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2.75" hidden="1" customHeight="1" x14ac:dyDescent="0.25">
      <c r="A258" s="6"/>
      <c r="B258" s="6"/>
      <c r="C258" s="6"/>
      <c r="D258" s="6"/>
      <c r="E258" s="6"/>
      <c r="F258" s="6"/>
      <c r="G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2.75" hidden="1" customHeight="1" x14ac:dyDescent="0.25">
      <c r="A259" s="6"/>
      <c r="B259" s="6"/>
      <c r="C259" s="6"/>
      <c r="D259" s="6"/>
      <c r="E259" s="6"/>
      <c r="F259" s="6"/>
      <c r="G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2.75" hidden="1" customHeight="1" x14ac:dyDescent="0.25">
      <c r="A260" s="6"/>
      <c r="B260" s="6"/>
      <c r="C260" s="6"/>
      <c r="D260" s="6"/>
      <c r="E260" s="6"/>
      <c r="F260" s="6"/>
      <c r="G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2.75" hidden="1" customHeight="1" x14ac:dyDescent="0.25">
      <c r="A261" s="6"/>
      <c r="B261" s="6"/>
      <c r="C261" s="6"/>
      <c r="D261" s="6"/>
      <c r="E261" s="6"/>
      <c r="F261" s="6"/>
      <c r="G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2.75" hidden="1" customHeight="1" x14ac:dyDescent="0.25">
      <c r="A262" s="6"/>
      <c r="B262" s="6"/>
      <c r="C262" s="6"/>
      <c r="D262" s="6"/>
      <c r="E262" s="6"/>
      <c r="F262" s="6"/>
      <c r="G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2.75" hidden="1" customHeight="1" x14ac:dyDescent="0.25">
      <c r="A263" s="6"/>
      <c r="B263" s="6"/>
      <c r="C263" s="6"/>
      <c r="D263" s="6"/>
      <c r="E263" s="6"/>
      <c r="F263" s="6"/>
      <c r="G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2.75" hidden="1" customHeight="1" x14ac:dyDescent="0.25">
      <c r="A264" s="6"/>
      <c r="B264" s="6"/>
      <c r="C264" s="6"/>
      <c r="D264" s="6"/>
      <c r="E264" s="6"/>
      <c r="F264" s="6"/>
      <c r="G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2.75" hidden="1" customHeight="1" x14ac:dyDescent="0.25">
      <c r="A265" s="6"/>
      <c r="B265" s="6"/>
      <c r="C265" s="6"/>
      <c r="D265" s="6"/>
      <c r="E265" s="6"/>
      <c r="F265" s="6"/>
      <c r="G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2.75" hidden="1" customHeight="1" x14ac:dyDescent="0.25">
      <c r="A266" s="6"/>
      <c r="B266" s="6"/>
      <c r="C266" s="6"/>
      <c r="D266" s="6"/>
      <c r="E266" s="6"/>
      <c r="F266" s="6"/>
      <c r="G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2.75" hidden="1" customHeight="1" x14ac:dyDescent="0.25">
      <c r="A267" s="6"/>
      <c r="B267" s="6"/>
      <c r="C267" s="6"/>
      <c r="D267" s="6"/>
      <c r="E267" s="6"/>
      <c r="F267" s="6"/>
      <c r="G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2.75" hidden="1" customHeight="1" x14ac:dyDescent="0.25">
      <c r="A268" s="6"/>
      <c r="B268" s="6"/>
      <c r="C268" s="6"/>
      <c r="D268" s="6"/>
      <c r="E268" s="6"/>
      <c r="F268" s="6"/>
      <c r="G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2.75" hidden="1" customHeight="1" x14ac:dyDescent="0.25">
      <c r="A269" s="6"/>
      <c r="B269" s="6"/>
      <c r="C269" s="6"/>
      <c r="D269" s="6"/>
      <c r="E269" s="6"/>
      <c r="F269" s="6"/>
      <c r="G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2.75" hidden="1" customHeight="1" x14ac:dyDescent="0.25">
      <c r="A270" s="6"/>
      <c r="B270" s="6"/>
      <c r="C270" s="6"/>
      <c r="D270" s="6"/>
      <c r="E270" s="6"/>
      <c r="F270" s="6"/>
      <c r="G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2.75" hidden="1" customHeight="1" x14ac:dyDescent="0.25">
      <c r="A271" s="6"/>
      <c r="B271" s="6"/>
      <c r="C271" s="6"/>
      <c r="D271" s="6"/>
      <c r="E271" s="6"/>
      <c r="F271" s="6"/>
      <c r="G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2.75" hidden="1" customHeight="1" x14ac:dyDescent="0.25">
      <c r="A272" s="6"/>
      <c r="B272" s="6"/>
      <c r="C272" s="6"/>
      <c r="D272" s="6"/>
      <c r="E272" s="6"/>
      <c r="F272" s="6"/>
      <c r="G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ht="12.75" hidden="1" customHeight="1" x14ac:dyDescent="0.25">
      <c r="A273" s="6"/>
      <c r="B273" s="6"/>
      <c r="C273" s="6"/>
      <c r="D273" s="6"/>
      <c r="E273" s="6"/>
      <c r="F273" s="6"/>
      <c r="G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ht="12.75" hidden="1" customHeight="1" x14ac:dyDescent="0.25">
      <c r="A274" s="6"/>
      <c r="B274" s="6"/>
      <c r="C274" s="6"/>
      <c r="D274" s="6"/>
      <c r="E274" s="6"/>
      <c r="F274" s="6"/>
      <c r="G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ht="12.75" hidden="1" customHeight="1" x14ac:dyDescent="0.25">
      <c r="A275" s="6"/>
      <c r="B275" s="6"/>
      <c r="C275" s="6"/>
      <c r="D275" s="6"/>
      <c r="E275" s="6"/>
      <c r="F275" s="6"/>
      <c r="G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ht="12.75" hidden="1" customHeight="1" x14ac:dyDescent="0.25">
      <c r="A276" s="6"/>
      <c r="B276" s="6"/>
      <c r="C276" s="6"/>
      <c r="D276" s="6"/>
      <c r="E276" s="6"/>
      <c r="F276" s="6"/>
      <c r="G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ht="12.75" hidden="1" customHeight="1" x14ac:dyDescent="0.25">
      <c r="A277" s="6"/>
      <c r="B277" s="6"/>
      <c r="C277" s="6"/>
      <c r="D277" s="6"/>
      <c r="E277" s="6"/>
      <c r="F277" s="6"/>
      <c r="G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ht="12.75" hidden="1" customHeight="1" x14ac:dyDescent="0.25">
      <c r="A278" s="6"/>
      <c r="B278" s="6"/>
      <c r="C278" s="6"/>
      <c r="D278" s="6"/>
      <c r="E278" s="6"/>
      <c r="F278" s="6"/>
      <c r="G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ht="12.75" hidden="1" customHeight="1" x14ac:dyDescent="0.25">
      <c r="A279" s="6"/>
      <c r="B279" s="6"/>
      <c r="C279" s="6"/>
      <c r="D279" s="6"/>
      <c r="E279" s="6"/>
      <c r="F279" s="6"/>
      <c r="G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ht="12.75" hidden="1" customHeight="1" x14ac:dyDescent="0.25">
      <c r="A280" s="6"/>
      <c r="B280" s="6"/>
      <c r="C280" s="6"/>
      <c r="D280" s="6"/>
      <c r="E280" s="6"/>
      <c r="F280" s="6"/>
      <c r="G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ht="12.75" hidden="1" customHeight="1" x14ac:dyDescent="0.25">
      <c r="A281" s="6"/>
      <c r="B281" s="6"/>
      <c r="C281" s="6"/>
      <c r="D281" s="6"/>
      <c r="E281" s="6"/>
      <c r="F281" s="6"/>
      <c r="G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ht="12.75" hidden="1" customHeight="1" x14ac:dyDescent="0.25">
      <c r="A282" s="6"/>
      <c r="B282" s="6"/>
      <c r="C282" s="6"/>
      <c r="D282" s="6"/>
      <c r="E282" s="6"/>
      <c r="F282" s="6"/>
      <c r="G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ht="12.75" hidden="1" customHeight="1" x14ac:dyDescent="0.25">
      <c r="A283" s="6"/>
      <c r="B283" s="6"/>
      <c r="C283" s="6"/>
      <c r="D283" s="6"/>
      <c r="E283" s="6"/>
      <c r="F283" s="6"/>
      <c r="G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ht="12.75" hidden="1" customHeight="1" x14ac:dyDescent="0.25">
      <c r="A284" s="6"/>
      <c r="B284" s="6"/>
      <c r="C284" s="6"/>
      <c r="D284" s="6"/>
      <c r="E284" s="6"/>
      <c r="F284" s="6"/>
      <c r="G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ht="12.75" hidden="1" customHeight="1" x14ac:dyDescent="0.25">
      <c r="A285" s="6"/>
      <c r="B285" s="6"/>
      <c r="C285" s="6"/>
      <c r="D285" s="6"/>
      <c r="E285" s="6"/>
      <c r="F285" s="6"/>
      <c r="G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ht="12.75" hidden="1" customHeight="1" x14ac:dyDescent="0.25">
      <c r="A286" s="6"/>
      <c r="B286" s="6"/>
      <c r="C286" s="6"/>
      <c r="D286" s="6"/>
      <c r="E286" s="6"/>
      <c r="F286" s="6"/>
      <c r="G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ht="12.75" hidden="1" customHeight="1" x14ac:dyDescent="0.25">
      <c r="A287" s="6"/>
      <c r="B287" s="6"/>
      <c r="C287" s="6"/>
      <c r="D287" s="6"/>
      <c r="E287" s="6"/>
      <c r="F287" s="6"/>
      <c r="G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12.75" hidden="1" customHeight="1" x14ac:dyDescent="0.25">
      <c r="A288" s="6"/>
      <c r="B288" s="6"/>
      <c r="C288" s="6"/>
      <c r="D288" s="6"/>
      <c r="E288" s="6"/>
      <c r="F288" s="6"/>
      <c r="G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2.75" hidden="1" customHeight="1" x14ac:dyDescent="0.25">
      <c r="A289" s="6"/>
      <c r="B289" s="6"/>
      <c r="C289" s="6"/>
      <c r="D289" s="6"/>
      <c r="E289" s="6"/>
      <c r="F289" s="6"/>
      <c r="G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ht="12.75" hidden="1" customHeight="1" x14ac:dyDescent="0.25">
      <c r="A290" s="6"/>
      <c r="B290" s="6"/>
      <c r="C290" s="6"/>
      <c r="D290" s="6"/>
      <c r="E290" s="6"/>
      <c r="F290" s="6"/>
      <c r="G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12.75" hidden="1" customHeight="1" x14ac:dyDescent="0.25">
      <c r="A291" s="6"/>
      <c r="B291" s="6"/>
      <c r="C291" s="6"/>
      <c r="D291" s="6"/>
      <c r="E291" s="6"/>
      <c r="F291" s="6"/>
      <c r="G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ht="12.75" hidden="1" customHeight="1" x14ac:dyDescent="0.25">
      <c r="A292" s="6"/>
      <c r="B292" s="6"/>
      <c r="C292" s="6"/>
      <c r="D292" s="6"/>
      <c r="E292" s="6"/>
      <c r="F292" s="6"/>
      <c r="G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12.75" hidden="1" customHeight="1" x14ac:dyDescent="0.25">
      <c r="A293" s="6"/>
      <c r="B293" s="6"/>
      <c r="C293" s="6"/>
      <c r="D293" s="6"/>
      <c r="E293" s="6"/>
      <c r="F293" s="6"/>
      <c r="G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ht="12.75" hidden="1" customHeight="1" x14ac:dyDescent="0.25">
      <c r="A294" s="6"/>
      <c r="B294" s="6"/>
      <c r="C294" s="6"/>
      <c r="D294" s="6"/>
      <c r="E294" s="6"/>
      <c r="F294" s="6"/>
      <c r="G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ht="12.75" hidden="1" customHeight="1" x14ac:dyDescent="0.25">
      <c r="A295" s="6"/>
      <c r="B295" s="6"/>
      <c r="C295" s="6"/>
      <c r="D295" s="6"/>
      <c r="E295" s="6"/>
      <c r="F295" s="6"/>
      <c r="G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12.75" hidden="1" customHeight="1" x14ac:dyDescent="0.25">
      <c r="A296" s="6"/>
      <c r="B296" s="6"/>
      <c r="C296" s="6"/>
      <c r="D296" s="6"/>
      <c r="E296" s="6"/>
      <c r="F296" s="6"/>
      <c r="G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ht="12.75" hidden="1" customHeight="1" x14ac:dyDescent="0.25">
      <c r="A297" s="6"/>
      <c r="B297" s="6"/>
      <c r="C297" s="6"/>
      <c r="D297" s="6"/>
      <c r="E297" s="6"/>
      <c r="F297" s="6"/>
      <c r="G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ht="12.75" hidden="1" customHeight="1" x14ac:dyDescent="0.25">
      <c r="A298" s="6"/>
      <c r="B298" s="6"/>
      <c r="C298" s="6"/>
      <c r="D298" s="6"/>
      <c r="E298" s="6"/>
      <c r="F298" s="6"/>
      <c r="G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ht="12.75" hidden="1" customHeight="1" x14ac:dyDescent="0.25">
      <c r="A299" s="6"/>
      <c r="B299" s="6"/>
      <c r="C299" s="6"/>
      <c r="D299" s="6"/>
      <c r="E299" s="6"/>
      <c r="F299" s="6"/>
      <c r="G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ht="12.75" hidden="1" customHeight="1" x14ac:dyDescent="0.25">
      <c r="A300" s="6"/>
      <c r="B300" s="6"/>
      <c r="C300" s="6"/>
      <c r="D300" s="6"/>
      <c r="E300" s="6"/>
      <c r="F300" s="6"/>
      <c r="G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ht="12.75" hidden="1" customHeight="1" x14ac:dyDescent="0.25">
      <c r="A301" s="6"/>
      <c r="B301" s="6"/>
      <c r="C301" s="6"/>
      <c r="D301" s="6"/>
      <c r="E301" s="6"/>
      <c r="F301" s="6"/>
      <c r="G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ht="12.75" hidden="1" customHeight="1" x14ac:dyDescent="0.25">
      <c r="A302" s="6"/>
      <c r="B302" s="6"/>
      <c r="C302" s="6"/>
      <c r="D302" s="6"/>
      <c r="E302" s="6"/>
      <c r="F302" s="6"/>
      <c r="G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ht="12.75" hidden="1" customHeight="1" x14ac:dyDescent="0.25">
      <c r="A303" s="6"/>
      <c r="B303" s="6"/>
      <c r="C303" s="6"/>
      <c r="D303" s="6"/>
      <c r="E303" s="6"/>
      <c r="F303" s="6"/>
      <c r="G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ht="12.75" hidden="1" customHeight="1" x14ac:dyDescent="0.25">
      <c r="A304" s="6"/>
      <c r="B304" s="6"/>
      <c r="C304" s="6"/>
      <c r="D304" s="6"/>
      <c r="E304" s="6"/>
      <c r="F304" s="6"/>
      <c r="G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2.75" hidden="1" customHeight="1" x14ac:dyDescent="0.25">
      <c r="A305" s="6"/>
      <c r="B305" s="6"/>
      <c r="C305" s="6"/>
      <c r="D305" s="6"/>
      <c r="E305" s="6"/>
      <c r="F305" s="6"/>
      <c r="G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2.75" hidden="1" customHeight="1" x14ac:dyDescent="0.25">
      <c r="A306" s="6"/>
      <c r="B306" s="6"/>
      <c r="C306" s="6"/>
      <c r="D306" s="6"/>
      <c r="E306" s="6"/>
      <c r="F306" s="6"/>
      <c r="G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2.75" hidden="1" customHeight="1" x14ac:dyDescent="0.25">
      <c r="A307" s="6"/>
      <c r="B307" s="6"/>
      <c r="C307" s="6"/>
      <c r="D307" s="6"/>
      <c r="E307" s="6"/>
      <c r="F307" s="6"/>
      <c r="G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2.75" hidden="1" customHeight="1" x14ac:dyDescent="0.25">
      <c r="A308" s="6"/>
      <c r="B308" s="6"/>
      <c r="C308" s="6"/>
      <c r="D308" s="6"/>
      <c r="E308" s="6"/>
      <c r="F308" s="6"/>
      <c r="G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2.75" hidden="1" customHeight="1" x14ac:dyDescent="0.25">
      <c r="A309" s="6"/>
      <c r="B309" s="6"/>
      <c r="C309" s="6"/>
      <c r="D309" s="6"/>
      <c r="E309" s="6"/>
      <c r="F309" s="6"/>
      <c r="G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2.75" hidden="1" customHeight="1" x14ac:dyDescent="0.25">
      <c r="A310" s="6"/>
      <c r="B310" s="6"/>
      <c r="C310" s="6"/>
      <c r="D310" s="6"/>
      <c r="E310" s="6"/>
      <c r="F310" s="6"/>
      <c r="G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2.75" hidden="1" customHeight="1" x14ac:dyDescent="0.25">
      <c r="A311" s="6"/>
      <c r="B311" s="6"/>
      <c r="C311" s="6"/>
      <c r="D311" s="6"/>
      <c r="E311" s="6"/>
      <c r="F311" s="6"/>
      <c r="G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2.75" hidden="1" customHeight="1" x14ac:dyDescent="0.25">
      <c r="A312" s="6"/>
      <c r="B312" s="6"/>
      <c r="C312" s="6"/>
      <c r="D312" s="6"/>
      <c r="E312" s="6"/>
      <c r="F312" s="6"/>
      <c r="G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2.75" hidden="1" customHeight="1" x14ac:dyDescent="0.25">
      <c r="A313" s="6"/>
      <c r="B313" s="6"/>
      <c r="C313" s="6"/>
      <c r="D313" s="6"/>
      <c r="E313" s="6"/>
      <c r="F313" s="6"/>
      <c r="G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2.75" hidden="1" customHeight="1" x14ac:dyDescent="0.25">
      <c r="A314" s="6"/>
      <c r="B314" s="6"/>
      <c r="C314" s="6"/>
      <c r="D314" s="6"/>
      <c r="E314" s="6"/>
      <c r="F314" s="6"/>
      <c r="G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2.75" hidden="1" customHeight="1" x14ac:dyDescent="0.25">
      <c r="A315" s="6"/>
      <c r="B315" s="6"/>
      <c r="C315" s="6"/>
      <c r="D315" s="6"/>
      <c r="E315" s="6"/>
      <c r="F315" s="6"/>
      <c r="G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2.75" hidden="1" customHeight="1" x14ac:dyDescent="0.25">
      <c r="A316" s="6"/>
      <c r="B316" s="6"/>
      <c r="C316" s="6"/>
      <c r="D316" s="6"/>
      <c r="E316" s="6"/>
      <c r="F316" s="6"/>
      <c r="G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2.75" hidden="1" customHeight="1" x14ac:dyDescent="0.25">
      <c r="A317" s="6"/>
      <c r="B317" s="6"/>
      <c r="C317" s="6"/>
      <c r="D317" s="6"/>
      <c r="E317" s="6"/>
      <c r="F317" s="6"/>
      <c r="G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2.75" hidden="1" customHeight="1" x14ac:dyDescent="0.25">
      <c r="A318" s="6"/>
      <c r="B318" s="6"/>
      <c r="C318" s="6"/>
      <c r="D318" s="6"/>
      <c r="E318" s="6"/>
      <c r="F318" s="6"/>
      <c r="G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2.75" hidden="1" customHeight="1" x14ac:dyDescent="0.25">
      <c r="A319" s="6"/>
      <c r="B319" s="6"/>
      <c r="C319" s="6"/>
      <c r="D319" s="6"/>
      <c r="E319" s="6"/>
      <c r="F319" s="6"/>
      <c r="G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2.75" hidden="1" customHeight="1" x14ac:dyDescent="0.25">
      <c r="A320" s="6"/>
      <c r="B320" s="6"/>
      <c r="C320" s="6"/>
      <c r="D320" s="6"/>
      <c r="E320" s="6"/>
      <c r="F320" s="6"/>
      <c r="G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2.75" hidden="1" customHeight="1" x14ac:dyDescent="0.25">
      <c r="A321" s="6"/>
      <c r="B321" s="6"/>
      <c r="C321" s="6"/>
      <c r="D321" s="6"/>
      <c r="E321" s="6"/>
      <c r="F321" s="6"/>
      <c r="G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2.75" hidden="1" customHeight="1" x14ac:dyDescent="0.25">
      <c r="A322" s="6"/>
      <c r="B322" s="6"/>
      <c r="C322" s="6"/>
      <c r="D322" s="6"/>
      <c r="E322" s="6"/>
      <c r="F322" s="6"/>
      <c r="G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2.75" hidden="1" customHeight="1" x14ac:dyDescent="0.25">
      <c r="A323" s="6"/>
      <c r="B323" s="6"/>
      <c r="C323" s="6"/>
      <c r="D323" s="6"/>
      <c r="E323" s="6"/>
      <c r="F323" s="6"/>
      <c r="G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2.75" hidden="1" customHeight="1" x14ac:dyDescent="0.25">
      <c r="A324" s="6"/>
      <c r="B324" s="6"/>
      <c r="C324" s="6"/>
      <c r="D324" s="6"/>
      <c r="E324" s="6"/>
      <c r="F324" s="6"/>
      <c r="G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2.75" hidden="1" customHeight="1" x14ac:dyDescent="0.25">
      <c r="A325" s="6"/>
      <c r="B325" s="6"/>
      <c r="C325" s="6"/>
      <c r="D325" s="6"/>
      <c r="E325" s="6"/>
      <c r="F325" s="6"/>
      <c r="G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2.75" hidden="1" customHeight="1" x14ac:dyDescent="0.25">
      <c r="A326" s="6"/>
      <c r="B326" s="6"/>
      <c r="C326" s="6"/>
      <c r="D326" s="6"/>
      <c r="E326" s="6"/>
      <c r="F326" s="6"/>
      <c r="G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2.75" hidden="1" customHeight="1" x14ac:dyDescent="0.25">
      <c r="A327" s="6"/>
      <c r="B327" s="6"/>
      <c r="C327" s="6"/>
      <c r="D327" s="6"/>
      <c r="E327" s="6"/>
      <c r="F327" s="6"/>
      <c r="G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2.75" hidden="1" customHeight="1" x14ac:dyDescent="0.25">
      <c r="A328" s="6"/>
      <c r="B328" s="6"/>
      <c r="C328" s="6"/>
      <c r="D328" s="6"/>
      <c r="E328" s="6"/>
      <c r="F328" s="6"/>
      <c r="G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2.75" hidden="1" customHeight="1" x14ac:dyDescent="0.25">
      <c r="A329" s="6"/>
      <c r="B329" s="6"/>
      <c r="C329" s="6"/>
      <c r="D329" s="6"/>
      <c r="E329" s="6"/>
      <c r="F329" s="6"/>
      <c r="G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2.75" hidden="1" customHeight="1" x14ac:dyDescent="0.25">
      <c r="A330" s="6"/>
      <c r="B330" s="6"/>
      <c r="C330" s="6"/>
      <c r="D330" s="6"/>
      <c r="E330" s="6"/>
      <c r="F330" s="6"/>
      <c r="G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2.75" hidden="1" customHeight="1" x14ac:dyDescent="0.25">
      <c r="A331" s="6"/>
      <c r="B331" s="6"/>
      <c r="C331" s="6"/>
      <c r="D331" s="6"/>
      <c r="E331" s="6"/>
      <c r="F331" s="6"/>
      <c r="G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2.75" hidden="1" customHeight="1" x14ac:dyDescent="0.25">
      <c r="A332" s="6"/>
      <c r="B332" s="6"/>
      <c r="C332" s="6"/>
      <c r="D332" s="6"/>
      <c r="E332" s="6"/>
      <c r="F332" s="6"/>
      <c r="G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2.75" hidden="1" customHeight="1" x14ac:dyDescent="0.25">
      <c r="A333" s="6"/>
      <c r="B333" s="6"/>
      <c r="C333" s="6"/>
      <c r="D333" s="6"/>
      <c r="E333" s="6"/>
      <c r="F333" s="6"/>
      <c r="G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2.75" hidden="1" customHeight="1" x14ac:dyDescent="0.25">
      <c r="A334" s="6"/>
      <c r="B334" s="6"/>
      <c r="C334" s="6"/>
      <c r="D334" s="6"/>
      <c r="E334" s="6"/>
      <c r="F334" s="6"/>
      <c r="G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2.75" hidden="1" customHeight="1" x14ac:dyDescent="0.25">
      <c r="A335" s="6"/>
      <c r="B335" s="6"/>
      <c r="C335" s="6"/>
      <c r="D335" s="6"/>
      <c r="E335" s="6"/>
      <c r="F335" s="6"/>
      <c r="G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2.75" hidden="1" customHeight="1" x14ac:dyDescent="0.25">
      <c r="A336" s="6"/>
      <c r="B336" s="6"/>
      <c r="C336" s="6"/>
      <c r="D336" s="6"/>
      <c r="E336" s="6"/>
      <c r="F336" s="6"/>
      <c r="G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2.75" hidden="1" customHeight="1" x14ac:dyDescent="0.25">
      <c r="A337" s="6"/>
      <c r="B337" s="6"/>
      <c r="C337" s="6"/>
      <c r="D337" s="6"/>
      <c r="E337" s="6"/>
      <c r="F337" s="6"/>
      <c r="G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2.75" hidden="1" customHeight="1" x14ac:dyDescent="0.25">
      <c r="A338" s="6"/>
      <c r="B338" s="6"/>
      <c r="C338" s="6"/>
      <c r="D338" s="6"/>
      <c r="E338" s="6"/>
      <c r="F338" s="6"/>
      <c r="G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2.75" hidden="1" customHeight="1" x14ac:dyDescent="0.25">
      <c r="A339" s="6"/>
      <c r="B339" s="6"/>
      <c r="C339" s="6"/>
      <c r="D339" s="6"/>
      <c r="E339" s="6"/>
      <c r="F339" s="6"/>
      <c r="G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2.75" hidden="1" customHeight="1" x14ac:dyDescent="0.25">
      <c r="A340" s="6"/>
      <c r="B340" s="6"/>
      <c r="C340" s="6"/>
      <c r="D340" s="6"/>
      <c r="E340" s="6"/>
      <c r="F340" s="6"/>
      <c r="G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2.75" hidden="1" customHeight="1" x14ac:dyDescent="0.25">
      <c r="A341" s="6"/>
      <c r="B341" s="6"/>
      <c r="C341" s="6"/>
      <c r="D341" s="6"/>
      <c r="E341" s="6"/>
      <c r="F341" s="6"/>
      <c r="G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2.75" hidden="1" customHeight="1" x14ac:dyDescent="0.25">
      <c r="A342" s="6"/>
      <c r="B342" s="6"/>
      <c r="C342" s="6"/>
      <c r="D342" s="6"/>
      <c r="E342" s="6"/>
      <c r="F342" s="6"/>
      <c r="G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2.75" hidden="1" customHeight="1" x14ac:dyDescent="0.25">
      <c r="A343" s="6"/>
      <c r="B343" s="6"/>
      <c r="C343" s="6"/>
      <c r="D343" s="6"/>
      <c r="E343" s="6"/>
      <c r="F343" s="6"/>
      <c r="G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2.75" hidden="1" customHeight="1" x14ac:dyDescent="0.25">
      <c r="A344" s="6"/>
      <c r="B344" s="6"/>
      <c r="C344" s="6"/>
      <c r="D344" s="6"/>
      <c r="E344" s="6"/>
      <c r="F344" s="6"/>
      <c r="G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2.75" hidden="1" customHeight="1" x14ac:dyDescent="0.25">
      <c r="A345" s="6"/>
      <c r="B345" s="6"/>
      <c r="C345" s="6"/>
      <c r="D345" s="6"/>
      <c r="E345" s="6"/>
      <c r="F345" s="6"/>
      <c r="G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2.75" hidden="1" customHeight="1" x14ac:dyDescent="0.25">
      <c r="A346" s="6"/>
      <c r="B346" s="6"/>
      <c r="C346" s="6"/>
      <c r="D346" s="6"/>
      <c r="E346" s="6"/>
      <c r="F346" s="6"/>
      <c r="G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2.75" hidden="1" customHeight="1" x14ac:dyDescent="0.25">
      <c r="A347" s="6"/>
      <c r="B347" s="6"/>
      <c r="C347" s="6"/>
      <c r="D347" s="6"/>
      <c r="E347" s="6"/>
      <c r="F347" s="6"/>
      <c r="G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2.75" hidden="1" customHeight="1" x14ac:dyDescent="0.25">
      <c r="A348" s="6"/>
      <c r="B348" s="6"/>
      <c r="C348" s="6"/>
      <c r="D348" s="6"/>
      <c r="E348" s="6"/>
      <c r="F348" s="6"/>
      <c r="G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2.75" hidden="1" customHeight="1" x14ac:dyDescent="0.25">
      <c r="A349" s="6"/>
      <c r="B349" s="6"/>
      <c r="C349" s="6"/>
      <c r="D349" s="6"/>
      <c r="E349" s="6"/>
      <c r="F349" s="6"/>
      <c r="G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2.75" hidden="1" customHeight="1" x14ac:dyDescent="0.25">
      <c r="A350" s="6"/>
      <c r="B350" s="6"/>
      <c r="C350" s="6"/>
      <c r="D350" s="6"/>
      <c r="E350" s="6"/>
      <c r="F350" s="6"/>
      <c r="G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2.75" hidden="1" customHeight="1" x14ac:dyDescent="0.25">
      <c r="A351" s="6"/>
      <c r="B351" s="6"/>
      <c r="C351" s="6"/>
      <c r="D351" s="6"/>
      <c r="E351" s="6"/>
      <c r="F351" s="6"/>
      <c r="G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2.75" hidden="1" customHeight="1" x14ac:dyDescent="0.25">
      <c r="A352" s="6"/>
      <c r="B352" s="6"/>
      <c r="C352" s="6"/>
      <c r="D352" s="6"/>
      <c r="E352" s="6"/>
      <c r="F352" s="6"/>
      <c r="G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2.75" hidden="1" customHeight="1" x14ac:dyDescent="0.25">
      <c r="A353" s="6"/>
      <c r="B353" s="6"/>
      <c r="C353" s="6"/>
      <c r="D353" s="6"/>
      <c r="E353" s="6"/>
      <c r="F353" s="6"/>
      <c r="G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2.75" hidden="1" customHeight="1" x14ac:dyDescent="0.25">
      <c r="A354" s="6"/>
      <c r="B354" s="6"/>
      <c r="C354" s="6"/>
      <c r="D354" s="6"/>
      <c r="E354" s="6"/>
      <c r="F354" s="6"/>
      <c r="G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2.75" hidden="1" customHeight="1" x14ac:dyDescent="0.25">
      <c r="A355" s="6"/>
      <c r="B355" s="6"/>
      <c r="C355" s="6"/>
      <c r="D355" s="6"/>
      <c r="E355" s="6"/>
      <c r="F355" s="6"/>
      <c r="G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2.75" hidden="1" customHeight="1" x14ac:dyDescent="0.25">
      <c r="A356" s="6"/>
      <c r="B356" s="6"/>
      <c r="C356" s="6"/>
      <c r="D356" s="6"/>
      <c r="E356" s="6"/>
      <c r="F356" s="6"/>
      <c r="G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2.75" hidden="1" customHeight="1" x14ac:dyDescent="0.25">
      <c r="A357" s="6"/>
      <c r="B357" s="6"/>
      <c r="C357" s="6"/>
      <c r="D357" s="6"/>
      <c r="E357" s="6"/>
      <c r="F357" s="6"/>
      <c r="G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2.75" hidden="1" customHeight="1" x14ac:dyDescent="0.25">
      <c r="A358" s="6"/>
      <c r="B358" s="6"/>
      <c r="C358" s="6"/>
      <c r="D358" s="6"/>
      <c r="E358" s="6"/>
      <c r="F358" s="6"/>
      <c r="G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2.75" hidden="1" customHeight="1" x14ac:dyDescent="0.25">
      <c r="A359" s="6"/>
      <c r="B359" s="6"/>
      <c r="C359" s="6"/>
      <c r="D359" s="6"/>
      <c r="E359" s="6"/>
      <c r="F359" s="6"/>
      <c r="G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2.75" hidden="1" customHeight="1" x14ac:dyDescent="0.25">
      <c r="A360" s="6"/>
      <c r="B360" s="6"/>
      <c r="C360" s="6"/>
      <c r="D360" s="6"/>
      <c r="E360" s="6"/>
      <c r="F360" s="6"/>
      <c r="G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2.75" hidden="1" customHeight="1" x14ac:dyDescent="0.25">
      <c r="A361" s="6"/>
      <c r="B361" s="6"/>
      <c r="C361" s="6"/>
      <c r="D361" s="6"/>
      <c r="E361" s="6"/>
      <c r="F361" s="6"/>
      <c r="G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2.75" hidden="1" customHeight="1" x14ac:dyDescent="0.25">
      <c r="A362" s="6"/>
      <c r="B362" s="6"/>
      <c r="C362" s="6"/>
      <c r="D362" s="6"/>
      <c r="E362" s="6"/>
      <c r="F362" s="6"/>
      <c r="G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2.75" hidden="1" customHeight="1" x14ac:dyDescent="0.25">
      <c r="A363" s="6"/>
      <c r="B363" s="6"/>
      <c r="C363" s="6"/>
      <c r="D363" s="6"/>
      <c r="E363" s="6"/>
      <c r="F363" s="6"/>
      <c r="G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2.75" hidden="1" customHeight="1" x14ac:dyDescent="0.25">
      <c r="A364" s="6"/>
      <c r="B364" s="6"/>
      <c r="C364" s="6"/>
      <c r="D364" s="6"/>
      <c r="E364" s="6"/>
      <c r="F364" s="6"/>
      <c r="G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2.75" hidden="1" customHeight="1" x14ac:dyDescent="0.25">
      <c r="A365" s="6"/>
      <c r="B365" s="6"/>
      <c r="C365" s="6"/>
      <c r="D365" s="6"/>
      <c r="E365" s="6"/>
      <c r="F365" s="6"/>
      <c r="G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2.75" hidden="1" customHeight="1" x14ac:dyDescent="0.25">
      <c r="A366" s="6"/>
      <c r="B366" s="6"/>
      <c r="C366" s="6"/>
      <c r="D366" s="6"/>
      <c r="E366" s="6"/>
      <c r="F366" s="6"/>
      <c r="G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2.75" hidden="1" customHeight="1" x14ac:dyDescent="0.25">
      <c r="A367" s="6"/>
      <c r="B367" s="6"/>
      <c r="C367" s="6"/>
      <c r="D367" s="6"/>
      <c r="E367" s="6"/>
      <c r="F367" s="6"/>
      <c r="G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2.75" hidden="1" customHeight="1" x14ac:dyDescent="0.25">
      <c r="A368" s="6"/>
      <c r="B368" s="6"/>
      <c r="C368" s="6"/>
      <c r="D368" s="6"/>
      <c r="E368" s="6"/>
      <c r="F368" s="6"/>
      <c r="G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2.75" hidden="1" customHeight="1" x14ac:dyDescent="0.25">
      <c r="A369" s="6"/>
      <c r="B369" s="6"/>
      <c r="C369" s="6"/>
      <c r="D369" s="6"/>
      <c r="E369" s="6"/>
      <c r="F369" s="6"/>
      <c r="G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2.75" hidden="1" customHeight="1" x14ac:dyDescent="0.25">
      <c r="A370" s="6"/>
      <c r="B370" s="6"/>
      <c r="C370" s="6"/>
      <c r="D370" s="6"/>
      <c r="E370" s="6"/>
      <c r="F370" s="6"/>
      <c r="G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2.75" hidden="1" customHeight="1" x14ac:dyDescent="0.25">
      <c r="A371" s="6"/>
      <c r="B371" s="6"/>
      <c r="C371" s="6"/>
      <c r="D371" s="6"/>
      <c r="E371" s="6"/>
      <c r="F371" s="6"/>
      <c r="G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2.75" hidden="1" customHeight="1" x14ac:dyDescent="0.25">
      <c r="A372" s="6"/>
      <c r="B372" s="6"/>
      <c r="C372" s="6"/>
      <c r="D372" s="6"/>
      <c r="E372" s="6"/>
      <c r="F372" s="6"/>
      <c r="G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2.75" hidden="1" customHeight="1" x14ac:dyDescent="0.25">
      <c r="A373" s="6"/>
      <c r="B373" s="6"/>
      <c r="C373" s="6"/>
      <c r="D373" s="6"/>
      <c r="E373" s="6"/>
      <c r="F373" s="6"/>
      <c r="G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2.75" hidden="1" customHeight="1" x14ac:dyDescent="0.25">
      <c r="A374" s="6"/>
      <c r="B374" s="6"/>
      <c r="C374" s="6"/>
      <c r="D374" s="6"/>
      <c r="E374" s="6"/>
      <c r="F374" s="6"/>
      <c r="G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2.75" hidden="1" customHeight="1" x14ac:dyDescent="0.25">
      <c r="A375" s="6"/>
      <c r="B375" s="6"/>
      <c r="C375" s="6"/>
      <c r="D375" s="6"/>
      <c r="E375" s="6"/>
      <c r="F375" s="6"/>
      <c r="G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2.75" hidden="1" customHeight="1" x14ac:dyDescent="0.25">
      <c r="A376" s="6"/>
      <c r="B376" s="6"/>
      <c r="C376" s="6"/>
      <c r="D376" s="6"/>
      <c r="E376" s="6"/>
      <c r="F376" s="6"/>
      <c r="G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2.75" hidden="1" customHeight="1" x14ac:dyDescent="0.25">
      <c r="A377" s="6"/>
      <c r="B377" s="6"/>
      <c r="C377" s="6"/>
      <c r="D377" s="6"/>
      <c r="E377" s="6"/>
      <c r="F377" s="6"/>
      <c r="G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2.75" hidden="1" customHeight="1" x14ac:dyDescent="0.25">
      <c r="A378" s="6"/>
      <c r="B378" s="6"/>
      <c r="C378" s="6"/>
      <c r="D378" s="6"/>
      <c r="E378" s="6"/>
      <c r="F378" s="6"/>
      <c r="G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2.75" hidden="1" customHeight="1" x14ac:dyDescent="0.25">
      <c r="A379" s="6"/>
      <c r="B379" s="6"/>
      <c r="C379" s="6"/>
      <c r="D379" s="6"/>
      <c r="E379" s="6"/>
      <c r="F379" s="6"/>
      <c r="G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2.75" hidden="1" customHeight="1" x14ac:dyDescent="0.25">
      <c r="A380" s="6"/>
      <c r="B380" s="6"/>
      <c r="C380" s="6"/>
      <c r="D380" s="6"/>
      <c r="E380" s="6"/>
      <c r="F380" s="6"/>
      <c r="G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2.75" hidden="1" customHeight="1" x14ac:dyDescent="0.25">
      <c r="A381" s="6"/>
      <c r="B381" s="6"/>
      <c r="C381" s="6"/>
      <c r="D381" s="6"/>
      <c r="E381" s="6"/>
      <c r="F381" s="6"/>
      <c r="G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2.75" hidden="1" customHeight="1" x14ac:dyDescent="0.25">
      <c r="A382" s="6"/>
      <c r="B382" s="6"/>
      <c r="C382" s="6"/>
      <c r="D382" s="6"/>
      <c r="E382" s="6"/>
      <c r="F382" s="6"/>
      <c r="G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2.75" hidden="1" customHeight="1" x14ac:dyDescent="0.25">
      <c r="A383" s="6"/>
      <c r="B383" s="6"/>
      <c r="C383" s="6"/>
      <c r="D383" s="6"/>
      <c r="E383" s="6"/>
      <c r="F383" s="6"/>
      <c r="G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2.75" hidden="1" customHeight="1" x14ac:dyDescent="0.25">
      <c r="A384" s="6"/>
      <c r="B384" s="6"/>
      <c r="C384" s="6"/>
      <c r="D384" s="6"/>
      <c r="E384" s="6"/>
      <c r="F384" s="6"/>
      <c r="G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2.75" hidden="1" customHeight="1" x14ac:dyDescent="0.25">
      <c r="A385" s="6"/>
      <c r="B385" s="6"/>
      <c r="C385" s="6"/>
      <c r="D385" s="6"/>
      <c r="E385" s="6"/>
      <c r="F385" s="6"/>
      <c r="G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2.75" hidden="1" customHeight="1" x14ac:dyDescent="0.25">
      <c r="A386" s="6"/>
      <c r="B386" s="6"/>
      <c r="C386" s="6"/>
      <c r="D386" s="6"/>
      <c r="E386" s="6"/>
      <c r="F386" s="6"/>
      <c r="G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2.75" hidden="1" customHeight="1" x14ac:dyDescent="0.25">
      <c r="A387" s="6"/>
      <c r="B387" s="6"/>
      <c r="C387" s="6"/>
      <c r="D387" s="6"/>
      <c r="E387" s="6"/>
      <c r="F387" s="6"/>
      <c r="G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2.75" hidden="1" customHeight="1" x14ac:dyDescent="0.25">
      <c r="A388" s="6"/>
      <c r="B388" s="6"/>
      <c r="C388" s="6"/>
      <c r="D388" s="6"/>
      <c r="E388" s="6"/>
      <c r="F388" s="6"/>
      <c r="G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2.75" hidden="1" customHeight="1" x14ac:dyDescent="0.25">
      <c r="A389" s="6"/>
      <c r="B389" s="6"/>
      <c r="C389" s="6"/>
      <c r="D389" s="6"/>
      <c r="E389" s="6"/>
      <c r="F389" s="6"/>
      <c r="G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2.75" hidden="1" customHeight="1" x14ac:dyDescent="0.25">
      <c r="A390" s="6"/>
      <c r="B390" s="6"/>
      <c r="C390" s="6"/>
      <c r="D390" s="6"/>
      <c r="E390" s="6"/>
      <c r="F390" s="6"/>
      <c r="G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2.75" hidden="1" customHeight="1" x14ac:dyDescent="0.25">
      <c r="A391" s="6"/>
      <c r="B391" s="6"/>
      <c r="C391" s="6"/>
      <c r="D391" s="6"/>
      <c r="E391" s="6"/>
      <c r="F391" s="6"/>
      <c r="G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2.75" hidden="1" customHeight="1" x14ac:dyDescent="0.25">
      <c r="A392" s="6"/>
      <c r="B392" s="6"/>
      <c r="C392" s="6"/>
      <c r="D392" s="6"/>
      <c r="E392" s="6"/>
      <c r="F392" s="6"/>
      <c r="G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2.75" hidden="1" customHeight="1" x14ac:dyDescent="0.25">
      <c r="A393" s="6"/>
      <c r="B393" s="6"/>
      <c r="C393" s="6"/>
      <c r="D393" s="6"/>
      <c r="E393" s="6"/>
      <c r="F393" s="6"/>
      <c r="G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2.75" hidden="1" customHeight="1" x14ac:dyDescent="0.25">
      <c r="A394" s="6"/>
      <c r="B394" s="6"/>
      <c r="C394" s="6"/>
      <c r="D394" s="6"/>
      <c r="E394" s="6"/>
      <c r="F394" s="6"/>
      <c r="G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2.75" hidden="1" customHeight="1" x14ac:dyDescent="0.25">
      <c r="A395" s="6"/>
      <c r="B395" s="6"/>
      <c r="C395" s="6"/>
      <c r="D395" s="6"/>
      <c r="E395" s="6"/>
      <c r="F395" s="6"/>
      <c r="G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2.75" hidden="1" customHeight="1" x14ac:dyDescent="0.25">
      <c r="A396" s="6"/>
      <c r="B396" s="6"/>
      <c r="C396" s="6"/>
      <c r="D396" s="6"/>
      <c r="E396" s="6"/>
      <c r="F396" s="6"/>
      <c r="G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2.75" hidden="1" customHeight="1" x14ac:dyDescent="0.25">
      <c r="A397" s="6"/>
      <c r="B397" s="6"/>
      <c r="C397" s="6"/>
      <c r="D397" s="6"/>
      <c r="E397" s="6"/>
      <c r="F397" s="6"/>
      <c r="G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2.75" hidden="1" customHeight="1" x14ac:dyDescent="0.25">
      <c r="A398" s="6"/>
      <c r="B398" s="6"/>
      <c r="C398" s="6"/>
      <c r="D398" s="6"/>
      <c r="E398" s="6"/>
      <c r="F398" s="6"/>
      <c r="G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2.75" hidden="1" customHeight="1" x14ac:dyDescent="0.25">
      <c r="A399" s="6"/>
      <c r="B399" s="6"/>
      <c r="C399" s="6"/>
      <c r="D399" s="6"/>
      <c r="E399" s="6"/>
      <c r="F399" s="6"/>
      <c r="G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2.75" hidden="1" customHeight="1" x14ac:dyDescent="0.25">
      <c r="A400" s="6"/>
      <c r="B400" s="6"/>
      <c r="C400" s="6"/>
      <c r="D400" s="6"/>
      <c r="E400" s="6"/>
      <c r="F400" s="6"/>
      <c r="G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2.75" hidden="1" customHeight="1" x14ac:dyDescent="0.25">
      <c r="A401" s="6"/>
      <c r="B401" s="6"/>
      <c r="C401" s="6"/>
      <c r="D401" s="6"/>
      <c r="E401" s="6"/>
      <c r="F401" s="6"/>
      <c r="G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2.75" hidden="1" customHeight="1" x14ac:dyDescent="0.25">
      <c r="A402" s="6"/>
      <c r="B402" s="6"/>
      <c r="C402" s="6"/>
      <c r="D402" s="6"/>
      <c r="E402" s="6"/>
      <c r="F402" s="6"/>
      <c r="G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2.75" hidden="1" customHeight="1" x14ac:dyDescent="0.25">
      <c r="A403" s="6"/>
      <c r="B403" s="6"/>
      <c r="C403" s="6"/>
      <c r="D403" s="6"/>
      <c r="E403" s="6"/>
      <c r="F403" s="6"/>
      <c r="G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2.75" hidden="1" customHeight="1" x14ac:dyDescent="0.25">
      <c r="A404" s="6"/>
      <c r="B404" s="6"/>
      <c r="C404" s="6"/>
      <c r="D404" s="6"/>
      <c r="E404" s="6"/>
      <c r="F404" s="6"/>
      <c r="G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2.75" hidden="1" customHeight="1" x14ac:dyDescent="0.25">
      <c r="A405" s="6"/>
      <c r="B405" s="6"/>
      <c r="C405" s="6"/>
      <c r="D405" s="6"/>
      <c r="E405" s="6"/>
      <c r="F405" s="6"/>
      <c r="G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2.75" hidden="1" customHeight="1" x14ac:dyDescent="0.25">
      <c r="A406" s="6"/>
      <c r="B406" s="6"/>
      <c r="C406" s="6"/>
      <c r="D406" s="6"/>
      <c r="E406" s="6"/>
      <c r="F406" s="6"/>
      <c r="G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2.75" hidden="1" customHeight="1" x14ac:dyDescent="0.25">
      <c r="A407" s="6"/>
      <c r="B407" s="6"/>
      <c r="C407" s="6"/>
      <c r="D407" s="6"/>
      <c r="E407" s="6"/>
      <c r="F407" s="6"/>
      <c r="G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2.75" hidden="1" customHeight="1" x14ac:dyDescent="0.25">
      <c r="A408" s="6"/>
      <c r="B408" s="6"/>
      <c r="C408" s="6"/>
      <c r="D408" s="6"/>
      <c r="E408" s="6"/>
      <c r="F408" s="6"/>
      <c r="G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2.75" hidden="1" customHeight="1" x14ac:dyDescent="0.25">
      <c r="A409" s="6"/>
      <c r="B409" s="6"/>
      <c r="C409" s="6"/>
      <c r="D409" s="6"/>
      <c r="E409" s="6"/>
      <c r="F409" s="6"/>
      <c r="G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2.75" hidden="1" customHeight="1" x14ac:dyDescent="0.25">
      <c r="A410" s="6"/>
      <c r="B410" s="6"/>
      <c r="C410" s="6"/>
      <c r="D410" s="6"/>
      <c r="E410" s="6"/>
      <c r="F410" s="6"/>
      <c r="G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2.75" hidden="1" customHeight="1" x14ac:dyDescent="0.25">
      <c r="A411" s="6"/>
      <c r="B411" s="6"/>
      <c r="C411" s="6"/>
      <c r="D411" s="6"/>
      <c r="E411" s="6"/>
      <c r="F411" s="6"/>
      <c r="G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2.75" hidden="1" customHeight="1" x14ac:dyDescent="0.25">
      <c r="A412" s="6"/>
      <c r="B412" s="6"/>
      <c r="C412" s="6"/>
      <c r="D412" s="6"/>
      <c r="E412" s="6"/>
      <c r="F412" s="6"/>
      <c r="G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2.75" hidden="1" customHeight="1" x14ac:dyDescent="0.25">
      <c r="A413" s="6"/>
      <c r="B413" s="6"/>
      <c r="C413" s="6"/>
      <c r="D413" s="6"/>
      <c r="E413" s="6"/>
      <c r="F413" s="6"/>
      <c r="G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2.75" hidden="1" customHeight="1" x14ac:dyDescent="0.25">
      <c r="A414" s="6"/>
      <c r="B414" s="6"/>
      <c r="C414" s="6"/>
      <c r="D414" s="6"/>
      <c r="E414" s="6"/>
      <c r="F414" s="6"/>
      <c r="G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2.75" hidden="1" customHeight="1" x14ac:dyDescent="0.25">
      <c r="A415" s="6"/>
      <c r="B415" s="6"/>
      <c r="C415" s="6"/>
      <c r="D415" s="6"/>
      <c r="E415" s="6"/>
      <c r="F415" s="6"/>
      <c r="G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2.75" hidden="1" customHeight="1" x14ac:dyDescent="0.25">
      <c r="A416" s="6"/>
      <c r="B416" s="6"/>
      <c r="C416" s="6"/>
      <c r="D416" s="6"/>
      <c r="E416" s="6"/>
      <c r="F416" s="6"/>
      <c r="G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2.75" hidden="1" customHeight="1" x14ac:dyDescent="0.25">
      <c r="A417" s="6"/>
      <c r="B417" s="6"/>
      <c r="C417" s="6"/>
      <c r="D417" s="6"/>
      <c r="E417" s="6"/>
      <c r="F417" s="6"/>
      <c r="G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2.75" hidden="1" customHeight="1" x14ac:dyDescent="0.25">
      <c r="A418" s="6"/>
      <c r="B418" s="6"/>
      <c r="C418" s="6"/>
      <c r="D418" s="6"/>
      <c r="E418" s="6"/>
      <c r="F418" s="6"/>
      <c r="G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2.75" hidden="1" customHeight="1" x14ac:dyDescent="0.25">
      <c r="A419" s="6"/>
      <c r="B419" s="6"/>
      <c r="C419" s="6"/>
      <c r="D419" s="6"/>
      <c r="E419" s="6"/>
      <c r="F419" s="6"/>
      <c r="G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2.75" hidden="1" customHeight="1" x14ac:dyDescent="0.25">
      <c r="A420" s="6"/>
      <c r="B420" s="6"/>
      <c r="C420" s="6"/>
      <c r="D420" s="6"/>
      <c r="E420" s="6"/>
      <c r="F420" s="6"/>
      <c r="G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2.75" hidden="1" customHeight="1" x14ac:dyDescent="0.25">
      <c r="A421" s="6"/>
      <c r="B421" s="6"/>
      <c r="C421" s="6"/>
      <c r="D421" s="6"/>
      <c r="E421" s="6"/>
      <c r="F421" s="6"/>
      <c r="G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2.75" hidden="1" customHeight="1" x14ac:dyDescent="0.25">
      <c r="A422" s="6"/>
      <c r="B422" s="6"/>
      <c r="C422" s="6"/>
      <c r="D422" s="6"/>
      <c r="E422" s="6"/>
      <c r="F422" s="6"/>
      <c r="G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2.75" hidden="1" customHeight="1" x14ac:dyDescent="0.25">
      <c r="A423" s="6"/>
      <c r="B423" s="6"/>
      <c r="C423" s="6"/>
      <c r="D423" s="6"/>
      <c r="E423" s="6"/>
      <c r="F423" s="6"/>
      <c r="G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2.75" hidden="1" customHeight="1" x14ac:dyDescent="0.25">
      <c r="A424" s="6"/>
      <c r="B424" s="6"/>
      <c r="C424" s="6"/>
      <c r="D424" s="6"/>
      <c r="E424" s="6"/>
      <c r="F424" s="6"/>
      <c r="G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2.75" hidden="1" customHeight="1" x14ac:dyDescent="0.25">
      <c r="A425" s="6"/>
      <c r="B425" s="6"/>
      <c r="C425" s="6"/>
      <c r="D425" s="6"/>
      <c r="E425" s="6"/>
      <c r="F425" s="6"/>
      <c r="G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2.75" hidden="1" customHeight="1" x14ac:dyDescent="0.25">
      <c r="A426" s="6"/>
      <c r="B426" s="6"/>
      <c r="C426" s="6"/>
      <c r="D426" s="6"/>
      <c r="E426" s="6"/>
      <c r="F426" s="6"/>
      <c r="G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2.75" hidden="1" customHeight="1" x14ac:dyDescent="0.25">
      <c r="A427" s="6"/>
      <c r="B427" s="6"/>
      <c r="C427" s="6"/>
      <c r="D427" s="6"/>
      <c r="E427" s="6"/>
      <c r="F427" s="6"/>
      <c r="G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2.75" hidden="1" customHeight="1" x14ac:dyDescent="0.25">
      <c r="A428" s="6"/>
      <c r="B428" s="6"/>
      <c r="C428" s="6"/>
      <c r="D428" s="6"/>
      <c r="E428" s="6"/>
      <c r="F428" s="6"/>
      <c r="G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2.75" hidden="1" customHeight="1" x14ac:dyDescent="0.25">
      <c r="A429" s="6"/>
      <c r="B429" s="6"/>
      <c r="C429" s="6"/>
      <c r="D429" s="6"/>
      <c r="E429" s="6"/>
      <c r="F429" s="6"/>
      <c r="G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2.75" hidden="1" customHeight="1" x14ac:dyDescent="0.25">
      <c r="A430" s="6"/>
      <c r="B430" s="6"/>
      <c r="C430" s="6"/>
      <c r="D430" s="6"/>
      <c r="E430" s="6"/>
      <c r="F430" s="6"/>
      <c r="G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2.75" hidden="1" customHeight="1" x14ac:dyDescent="0.25">
      <c r="A431" s="6"/>
      <c r="B431" s="6"/>
      <c r="C431" s="6"/>
      <c r="D431" s="6"/>
      <c r="E431" s="6"/>
      <c r="F431" s="6"/>
      <c r="G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2.75" hidden="1" customHeight="1" x14ac:dyDescent="0.25">
      <c r="A432" s="6"/>
      <c r="B432" s="6"/>
      <c r="C432" s="6"/>
      <c r="D432" s="6"/>
      <c r="E432" s="6"/>
      <c r="F432" s="6"/>
      <c r="G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2.75" hidden="1" customHeight="1" x14ac:dyDescent="0.25">
      <c r="A433" s="6"/>
      <c r="B433" s="6"/>
      <c r="C433" s="6"/>
      <c r="D433" s="6"/>
      <c r="E433" s="6"/>
      <c r="F433" s="6"/>
      <c r="G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2.75" hidden="1" customHeight="1" x14ac:dyDescent="0.25">
      <c r="A434" s="6"/>
      <c r="B434" s="6"/>
      <c r="C434" s="6"/>
      <c r="D434" s="6"/>
      <c r="E434" s="6"/>
      <c r="F434" s="6"/>
      <c r="G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2.75" hidden="1" customHeight="1" x14ac:dyDescent="0.25">
      <c r="A435" s="6"/>
      <c r="B435" s="6"/>
      <c r="C435" s="6"/>
      <c r="D435" s="6"/>
      <c r="E435" s="6"/>
      <c r="F435" s="6"/>
      <c r="G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2.75" hidden="1" customHeight="1" x14ac:dyDescent="0.25">
      <c r="A436" s="6"/>
      <c r="B436" s="6"/>
      <c r="C436" s="6"/>
      <c r="D436" s="6"/>
      <c r="E436" s="6"/>
      <c r="F436" s="6"/>
      <c r="G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2.75" hidden="1" customHeight="1" x14ac:dyDescent="0.25">
      <c r="A437" s="6"/>
      <c r="B437" s="6"/>
      <c r="C437" s="6"/>
      <c r="D437" s="6"/>
      <c r="E437" s="6"/>
      <c r="F437" s="6"/>
      <c r="G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2.75" hidden="1" customHeight="1" x14ac:dyDescent="0.25">
      <c r="A438" s="6"/>
      <c r="B438" s="6"/>
      <c r="C438" s="6"/>
      <c r="D438" s="6"/>
      <c r="E438" s="6"/>
      <c r="F438" s="6"/>
      <c r="G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2.75" hidden="1" customHeight="1" x14ac:dyDescent="0.25">
      <c r="A439" s="6"/>
      <c r="B439" s="6"/>
      <c r="C439" s="6"/>
      <c r="D439" s="6"/>
      <c r="E439" s="6"/>
      <c r="F439" s="6"/>
      <c r="G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2.75" hidden="1" customHeight="1" x14ac:dyDescent="0.25">
      <c r="A440" s="6"/>
      <c r="B440" s="6"/>
      <c r="C440" s="6"/>
      <c r="D440" s="6"/>
      <c r="E440" s="6"/>
      <c r="F440" s="6"/>
      <c r="G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2.75" hidden="1" customHeight="1" x14ac:dyDescent="0.25">
      <c r="A441" s="6"/>
      <c r="B441" s="6"/>
      <c r="C441" s="6"/>
      <c r="D441" s="6"/>
      <c r="E441" s="6"/>
      <c r="F441" s="6"/>
      <c r="G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2.75" hidden="1" customHeight="1" x14ac:dyDescent="0.25">
      <c r="A442" s="6"/>
      <c r="B442" s="6"/>
      <c r="C442" s="6"/>
      <c r="D442" s="6"/>
      <c r="E442" s="6"/>
      <c r="F442" s="6"/>
      <c r="G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2.75" hidden="1" customHeight="1" x14ac:dyDescent="0.25">
      <c r="A443" s="6"/>
      <c r="B443" s="6"/>
      <c r="C443" s="6"/>
      <c r="D443" s="6"/>
      <c r="E443" s="6"/>
      <c r="F443" s="6"/>
      <c r="G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2.75" hidden="1" customHeight="1" x14ac:dyDescent="0.25">
      <c r="A444" s="6"/>
      <c r="B444" s="6"/>
      <c r="C444" s="6"/>
      <c r="D444" s="6"/>
      <c r="E444" s="6"/>
      <c r="F444" s="6"/>
      <c r="G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2.75" hidden="1" customHeight="1" x14ac:dyDescent="0.25">
      <c r="A445" s="6"/>
      <c r="B445" s="6"/>
      <c r="C445" s="6"/>
      <c r="D445" s="6"/>
      <c r="E445" s="6"/>
      <c r="F445" s="6"/>
      <c r="G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2.75" hidden="1" customHeight="1" x14ac:dyDescent="0.25">
      <c r="A446" s="6"/>
      <c r="B446" s="6"/>
      <c r="C446" s="6"/>
      <c r="D446" s="6"/>
      <c r="E446" s="6"/>
      <c r="F446" s="6"/>
      <c r="G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2.75" hidden="1" customHeight="1" x14ac:dyDescent="0.25">
      <c r="A447" s="6"/>
      <c r="B447" s="6"/>
      <c r="C447" s="6"/>
      <c r="D447" s="6"/>
      <c r="E447" s="6"/>
      <c r="F447" s="6"/>
      <c r="G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2.75" hidden="1" customHeight="1" x14ac:dyDescent="0.25">
      <c r="A448" s="6"/>
      <c r="B448" s="6"/>
      <c r="C448" s="6"/>
      <c r="D448" s="6"/>
      <c r="E448" s="6"/>
      <c r="F448" s="6"/>
      <c r="G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2.75" hidden="1" customHeight="1" x14ac:dyDescent="0.25">
      <c r="A449" s="6"/>
      <c r="B449" s="6"/>
      <c r="C449" s="6"/>
      <c r="D449" s="6"/>
      <c r="E449" s="6"/>
      <c r="F449" s="6"/>
      <c r="G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2.75" hidden="1" customHeight="1" x14ac:dyDescent="0.25">
      <c r="A450" s="6"/>
      <c r="B450" s="6"/>
      <c r="C450" s="6"/>
      <c r="D450" s="6"/>
      <c r="E450" s="6"/>
      <c r="F450" s="6"/>
      <c r="G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2.75" hidden="1" customHeight="1" x14ac:dyDescent="0.25">
      <c r="A451" s="6"/>
      <c r="B451" s="6"/>
      <c r="C451" s="6"/>
      <c r="D451" s="6"/>
      <c r="E451" s="6"/>
      <c r="F451" s="6"/>
      <c r="G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2.75" hidden="1" customHeight="1" x14ac:dyDescent="0.25">
      <c r="A452" s="6"/>
      <c r="B452" s="6"/>
      <c r="C452" s="6"/>
      <c r="D452" s="6"/>
      <c r="E452" s="6"/>
      <c r="F452" s="6"/>
      <c r="G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2.75" hidden="1" customHeight="1" x14ac:dyDescent="0.25">
      <c r="A453" s="6"/>
      <c r="B453" s="6"/>
      <c r="C453" s="6"/>
      <c r="D453" s="6"/>
      <c r="E453" s="6"/>
      <c r="F453" s="6"/>
      <c r="G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2.75" hidden="1" customHeight="1" x14ac:dyDescent="0.25">
      <c r="A454" s="6"/>
      <c r="B454" s="6"/>
      <c r="C454" s="6"/>
      <c r="D454" s="6"/>
      <c r="E454" s="6"/>
      <c r="F454" s="6"/>
      <c r="G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2.75" hidden="1" customHeight="1" x14ac:dyDescent="0.25">
      <c r="A455" s="6"/>
      <c r="B455" s="6"/>
      <c r="C455" s="6"/>
      <c r="D455" s="6"/>
      <c r="E455" s="6"/>
      <c r="F455" s="6"/>
      <c r="G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2.75" hidden="1" customHeight="1" x14ac:dyDescent="0.25">
      <c r="A456" s="6"/>
      <c r="B456" s="6"/>
      <c r="C456" s="6"/>
      <c r="D456" s="6"/>
      <c r="E456" s="6"/>
      <c r="F456" s="6"/>
      <c r="G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2.75" hidden="1" customHeight="1" x14ac:dyDescent="0.25">
      <c r="A457" s="6"/>
      <c r="B457" s="6"/>
      <c r="C457" s="6"/>
      <c r="D457" s="6"/>
      <c r="E457" s="6"/>
      <c r="F457" s="6"/>
      <c r="G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2.75" hidden="1" customHeight="1" x14ac:dyDescent="0.25">
      <c r="A458" s="6"/>
      <c r="B458" s="6"/>
      <c r="C458" s="6"/>
      <c r="D458" s="6"/>
      <c r="E458" s="6"/>
      <c r="F458" s="6"/>
      <c r="G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2.75" hidden="1" customHeight="1" x14ac:dyDescent="0.25">
      <c r="A459" s="6"/>
      <c r="B459" s="6"/>
      <c r="C459" s="6"/>
      <c r="D459" s="6"/>
      <c r="E459" s="6"/>
      <c r="F459" s="6"/>
      <c r="G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2.75" hidden="1" customHeight="1" x14ac:dyDescent="0.25">
      <c r="A460" s="6"/>
      <c r="B460" s="6"/>
      <c r="C460" s="6"/>
      <c r="D460" s="6"/>
      <c r="E460" s="6"/>
      <c r="F460" s="6"/>
      <c r="G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2.75" hidden="1" customHeight="1" x14ac:dyDescent="0.25">
      <c r="A461" s="6"/>
      <c r="B461" s="6"/>
      <c r="C461" s="6"/>
      <c r="D461" s="6"/>
      <c r="E461" s="6"/>
      <c r="F461" s="6"/>
      <c r="G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2.75" hidden="1" customHeight="1" x14ac:dyDescent="0.25">
      <c r="A462" s="6"/>
      <c r="B462" s="6"/>
      <c r="C462" s="6"/>
      <c r="D462" s="6"/>
      <c r="E462" s="6"/>
      <c r="F462" s="6"/>
      <c r="G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2.75" hidden="1" customHeight="1" x14ac:dyDescent="0.25">
      <c r="A463" s="6"/>
      <c r="B463" s="6"/>
      <c r="C463" s="6"/>
      <c r="D463" s="6"/>
      <c r="E463" s="6"/>
      <c r="F463" s="6"/>
      <c r="G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2.75" hidden="1" customHeight="1" x14ac:dyDescent="0.25">
      <c r="A464" s="6"/>
      <c r="B464" s="6"/>
      <c r="C464" s="6"/>
      <c r="D464" s="6"/>
      <c r="E464" s="6"/>
      <c r="F464" s="6"/>
      <c r="G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2.75" hidden="1" customHeight="1" x14ac:dyDescent="0.25">
      <c r="A465" s="6"/>
      <c r="B465" s="6"/>
      <c r="C465" s="6"/>
      <c r="D465" s="6"/>
      <c r="E465" s="6"/>
      <c r="F465" s="6"/>
      <c r="G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2.75" hidden="1" customHeight="1" x14ac:dyDescent="0.25">
      <c r="A466" s="6"/>
      <c r="B466" s="6"/>
      <c r="C466" s="6"/>
      <c r="D466" s="6"/>
      <c r="E466" s="6"/>
      <c r="F466" s="6"/>
      <c r="G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2.75" hidden="1" customHeight="1" x14ac:dyDescent="0.25">
      <c r="A467" s="6"/>
      <c r="B467" s="6"/>
      <c r="C467" s="6"/>
      <c r="D467" s="6"/>
      <c r="E467" s="6"/>
      <c r="F467" s="6"/>
      <c r="G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2.75" hidden="1" customHeight="1" x14ac:dyDescent="0.25">
      <c r="A468" s="6"/>
      <c r="B468" s="6"/>
      <c r="C468" s="6"/>
      <c r="D468" s="6"/>
      <c r="E468" s="6"/>
      <c r="F468" s="6"/>
      <c r="G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2.75" hidden="1" customHeight="1" x14ac:dyDescent="0.25">
      <c r="A469" s="6"/>
      <c r="B469" s="6"/>
      <c r="C469" s="6"/>
      <c r="D469" s="6"/>
      <c r="E469" s="6"/>
      <c r="F469" s="6"/>
      <c r="G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2.75" hidden="1" customHeight="1" x14ac:dyDescent="0.25">
      <c r="A470" s="6"/>
      <c r="B470" s="6"/>
      <c r="C470" s="6"/>
      <c r="D470" s="6"/>
      <c r="E470" s="6"/>
      <c r="F470" s="6"/>
      <c r="G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2.75" hidden="1" customHeight="1" x14ac:dyDescent="0.25">
      <c r="A471" s="6"/>
      <c r="B471" s="6"/>
      <c r="C471" s="6"/>
      <c r="D471" s="6"/>
      <c r="E471" s="6"/>
      <c r="F471" s="6"/>
      <c r="G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2.75" hidden="1" customHeight="1" x14ac:dyDescent="0.25">
      <c r="A472" s="6"/>
      <c r="B472" s="6"/>
      <c r="C472" s="6"/>
      <c r="D472" s="6"/>
      <c r="E472" s="6"/>
      <c r="F472" s="6"/>
      <c r="G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2.75" hidden="1" customHeight="1" x14ac:dyDescent="0.25">
      <c r="A473" s="6"/>
      <c r="B473" s="6"/>
      <c r="C473" s="6"/>
      <c r="D473" s="6"/>
      <c r="E473" s="6"/>
      <c r="F473" s="6"/>
      <c r="G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2.75" hidden="1" customHeight="1" x14ac:dyDescent="0.25">
      <c r="A474" s="6"/>
      <c r="B474" s="6"/>
      <c r="C474" s="6"/>
      <c r="D474" s="6"/>
      <c r="E474" s="6"/>
      <c r="F474" s="6"/>
      <c r="G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2.75" hidden="1" customHeight="1" x14ac:dyDescent="0.25">
      <c r="A475" s="6"/>
      <c r="B475" s="6"/>
      <c r="C475" s="6"/>
      <c r="D475" s="6"/>
      <c r="E475" s="6"/>
      <c r="F475" s="6"/>
      <c r="G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2.75" hidden="1" customHeight="1" x14ac:dyDescent="0.25">
      <c r="A476" s="6"/>
      <c r="B476" s="6"/>
      <c r="C476" s="6"/>
      <c r="D476" s="6"/>
      <c r="E476" s="6"/>
      <c r="F476" s="6"/>
      <c r="G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2.75" hidden="1" customHeight="1" x14ac:dyDescent="0.25">
      <c r="A477" s="6"/>
      <c r="B477" s="6"/>
      <c r="C477" s="6"/>
      <c r="D477" s="6"/>
      <c r="E477" s="6"/>
      <c r="F477" s="6"/>
      <c r="G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2.75" hidden="1" customHeight="1" x14ac:dyDescent="0.25">
      <c r="A478" s="6"/>
      <c r="B478" s="6"/>
      <c r="C478" s="6"/>
      <c r="D478" s="6"/>
      <c r="E478" s="6"/>
      <c r="F478" s="6"/>
      <c r="G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2.75" hidden="1" customHeight="1" x14ac:dyDescent="0.25">
      <c r="A479" s="6"/>
      <c r="B479" s="6"/>
      <c r="C479" s="6"/>
      <c r="D479" s="6"/>
      <c r="E479" s="6"/>
      <c r="F479" s="6"/>
      <c r="G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2.75" hidden="1" customHeight="1" x14ac:dyDescent="0.25">
      <c r="A480" s="6"/>
      <c r="B480" s="6"/>
      <c r="C480" s="6"/>
      <c r="D480" s="6"/>
      <c r="E480" s="6"/>
      <c r="F480" s="6"/>
      <c r="G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2.75" hidden="1" customHeight="1" x14ac:dyDescent="0.25">
      <c r="A481" s="6"/>
      <c r="B481" s="6"/>
      <c r="C481" s="6"/>
      <c r="D481" s="6"/>
      <c r="E481" s="6"/>
      <c r="F481" s="6"/>
      <c r="G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2.75" hidden="1" customHeight="1" x14ac:dyDescent="0.25">
      <c r="A482" s="6"/>
      <c r="B482" s="6"/>
      <c r="C482" s="6"/>
      <c r="D482" s="6"/>
      <c r="E482" s="6"/>
      <c r="F482" s="6"/>
      <c r="G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2.75" hidden="1" customHeight="1" x14ac:dyDescent="0.25">
      <c r="A483" s="6"/>
      <c r="B483" s="6"/>
      <c r="C483" s="6"/>
      <c r="D483" s="6"/>
      <c r="E483" s="6"/>
      <c r="F483" s="6"/>
      <c r="G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2.75" hidden="1" customHeight="1" x14ac:dyDescent="0.25">
      <c r="A484" s="6"/>
      <c r="B484" s="6"/>
      <c r="C484" s="6"/>
      <c r="D484" s="6"/>
      <c r="E484" s="6"/>
      <c r="F484" s="6"/>
      <c r="G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2.75" hidden="1" customHeight="1" x14ac:dyDescent="0.25">
      <c r="A485" s="6"/>
      <c r="B485" s="6"/>
      <c r="C485" s="6"/>
      <c r="D485" s="6"/>
      <c r="E485" s="6"/>
      <c r="F485" s="6"/>
      <c r="G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2.75" hidden="1" customHeight="1" x14ac:dyDescent="0.25">
      <c r="A486" s="6"/>
      <c r="B486" s="6"/>
      <c r="C486" s="6"/>
      <c r="D486" s="6"/>
      <c r="E486" s="6"/>
      <c r="F486" s="6"/>
      <c r="G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2.75" hidden="1" customHeight="1" x14ac:dyDescent="0.25">
      <c r="A487" s="6"/>
      <c r="B487" s="6"/>
      <c r="C487" s="6"/>
      <c r="D487" s="6"/>
      <c r="E487" s="6"/>
      <c r="F487" s="6"/>
      <c r="G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2.75" hidden="1" customHeight="1" x14ac:dyDescent="0.25">
      <c r="A488" s="6"/>
      <c r="B488" s="6"/>
      <c r="C488" s="6"/>
      <c r="D488" s="6"/>
      <c r="E488" s="6"/>
      <c r="F488" s="6"/>
      <c r="G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2.75" hidden="1" customHeight="1" x14ac:dyDescent="0.25">
      <c r="A489" s="6"/>
      <c r="B489" s="6"/>
      <c r="C489" s="6"/>
      <c r="D489" s="6"/>
      <c r="E489" s="6"/>
      <c r="F489" s="6"/>
      <c r="G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2.75" hidden="1" customHeight="1" x14ac:dyDescent="0.25">
      <c r="A490" s="6"/>
      <c r="B490" s="6"/>
      <c r="C490" s="6"/>
      <c r="D490" s="6"/>
      <c r="E490" s="6"/>
      <c r="F490" s="6"/>
      <c r="G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2.75" hidden="1" customHeight="1" x14ac:dyDescent="0.25">
      <c r="A491" s="6"/>
      <c r="B491" s="6"/>
      <c r="C491" s="6"/>
      <c r="D491" s="6"/>
      <c r="E491" s="6"/>
      <c r="F491" s="6"/>
      <c r="G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2.75" hidden="1" customHeight="1" x14ac:dyDescent="0.25">
      <c r="A492" s="6"/>
      <c r="B492" s="6"/>
      <c r="C492" s="6"/>
      <c r="D492" s="6"/>
      <c r="E492" s="6"/>
      <c r="F492" s="6"/>
      <c r="G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2.75" hidden="1" customHeight="1" x14ac:dyDescent="0.25">
      <c r="A493" s="6"/>
      <c r="B493" s="6"/>
      <c r="C493" s="6"/>
      <c r="D493" s="6"/>
      <c r="E493" s="6"/>
      <c r="F493" s="6"/>
      <c r="G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2.75" hidden="1" customHeight="1" x14ac:dyDescent="0.25">
      <c r="A494" s="6"/>
      <c r="B494" s="6"/>
      <c r="C494" s="6"/>
      <c r="D494" s="6"/>
      <c r="E494" s="6"/>
      <c r="F494" s="6"/>
      <c r="G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2.75" hidden="1" customHeight="1" x14ac:dyDescent="0.25">
      <c r="A495" s="6"/>
      <c r="B495" s="6"/>
      <c r="C495" s="6"/>
      <c r="D495" s="6"/>
      <c r="E495" s="6"/>
      <c r="F495" s="6"/>
      <c r="G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2.75" hidden="1" customHeight="1" x14ac:dyDescent="0.25">
      <c r="A496" s="6"/>
      <c r="B496" s="6"/>
      <c r="C496" s="6"/>
      <c r="D496" s="6"/>
      <c r="E496" s="6"/>
      <c r="F496" s="6"/>
      <c r="G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2.75" hidden="1" customHeight="1" x14ac:dyDescent="0.25">
      <c r="A497" s="6"/>
      <c r="B497" s="6"/>
      <c r="C497" s="6"/>
      <c r="D497" s="6"/>
      <c r="E497" s="6"/>
      <c r="F497" s="6"/>
      <c r="G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2.75" hidden="1" customHeight="1" x14ac:dyDescent="0.25">
      <c r="A498" s="6"/>
      <c r="B498" s="6"/>
      <c r="C498" s="6"/>
      <c r="D498" s="6"/>
      <c r="E498" s="6"/>
      <c r="F498" s="6"/>
      <c r="G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2.75" hidden="1" customHeight="1" x14ac:dyDescent="0.25">
      <c r="A499" s="6"/>
      <c r="B499" s="6"/>
      <c r="C499" s="6"/>
      <c r="D499" s="6"/>
      <c r="E499" s="6"/>
      <c r="F499" s="6"/>
      <c r="G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2.75" hidden="1" customHeight="1" x14ac:dyDescent="0.25">
      <c r="A500" s="6"/>
      <c r="B500" s="6"/>
      <c r="C500" s="6"/>
      <c r="D500" s="6"/>
      <c r="E500" s="6"/>
      <c r="F500" s="6"/>
      <c r="G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2.75" hidden="1" customHeight="1" x14ac:dyDescent="0.25">
      <c r="A501" s="6"/>
      <c r="B501" s="6"/>
      <c r="C501" s="6"/>
      <c r="D501" s="6"/>
      <c r="E501" s="6"/>
      <c r="F501" s="6"/>
      <c r="G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2.75" hidden="1" customHeight="1" x14ac:dyDescent="0.25">
      <c r="A502" s="6"/>
      <c r="B502" s="6"/>
      <c r="C502" s="6"/>
      <c r="D502" s="6"/>
      <c r="E502" s="6"/>
      <c r="F502" s="6"/>
      <c r="G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2.75" hidden="1" customHeight="1" x14ac:dyDescent="0.25">
      <c r="A503" s="6"/>
      <c r="B503" s="6"/>
      <c r="C503" s="6"/>
      <c r="D503" s="6"/>
      <c r="E503" s="6"/>
      <c r="F503" s="6"/>
      <c r="G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2.75" hidden="1" customHeight="1" x14ac:dyDescent="0.25">
      <c r="A504" s="6"/>
      <c r="B504" s="6"/>
      <c r="C504" s="6"/>
      <c r="D504" s="6"/>
      <c r="E504" s="6"/>
      <c r="F504" s="6"/>
      <c r="G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2.75" hidden="1" customHeight="1" x14ac:dyDescent="0.25">
      <c r="A505" s="6"/>
      <c r="B505" s="6"/>
      <c r="C505" s="6"/>
      <c r="D505" s="6"/>
      <c r="E505" s="6"/>
      <c r="F505" s="6"/>
      <c r="G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2.75" hidden="1" customHeight="1" x14ac:dyDescent="0.25">
      <c r="A506" s="6"/>
      <c r="B506" s="6"/>
      <c r="C506" s="6"/>
      <c r="D506" s="6"/>
      <c r="E506" s="6"/>
      <c r="F506" s="6"/>
      <c r="G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2.75" hidden="1" customHeight="1" x14ac:dyDescent="0.25">
      <c r="A507" s="6"/>
      <c r="B507" s="6"/>
      <c r="C507" s="6"/>
      <c r="D507" s="6"/>
      <c r="E507" s="6"/>
      <c r="F507" s="6"/>
      <c r="G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2.75" hidden="1" customHeight="1" x14ac:dyDescent="0.25">
      <c r="A508" s="6"/>
      <c r="B508" s="6"/>
      <c r="C508" s="6"/>
      <c r="D508" s="6"/>
      <c r="E508" s="6"/>
      <c r="F508" s="6"/>
      <c r="G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2.75" hidden="1" customHeight="1" x14ac:dyDescent="0.25">
      <c r="A509" s="6"/>
      <c r="B509" s="6"/>
      <c r="C509" s="6"/>
      <c r="D509" s="6"/>
      <c r="E509" s="6"/>
      <c r="F509" s="6"/>
      <c r="G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2.75" hidden="1" customHeight="1" x14ac:dyDescent="0.25">
      <c r="A510" s="6"/>
      <c r="B510" s="6"/>
      <c r="C510" s="6"/>
      <c r="D510" s="6"/>
      <c r="E510" s="6"/>
      <c r="F510" s="6"/>
      <c r="G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2.75" hidden="1" customHeight="1" x14ac:dyDescent="0.25">
      <c r="A511" s="6"/>
      <c r="B511" s="6"/>
      <c r="C511" s="6"/>
      <c r="D511" s="6"/>
      <c r="E511" s="6"/>
      <c r="F511" s="6"/>
      <c r="G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2.75" hidden="1" customHeight="1" x14ac:dyDescent="0.25">
      <c r="A512" s="6"/>
      <c r="B512" s="6"/>
      <c r="C512" s="6"/>
      <c r="D512" s="6"/>
      <c r="E512" s="6"/>
      <c r="F512" s="6"/>
      <c r="G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2.75" hidden="1" customHeight="1" x14ac:dyDescent="0.25">
      <c r="A513" s="6"/>
      <c r="B513" s="6"/>
      <c r="C513" s="6"/>
      <c r="D513" s="6"/>
      <c r="E513" s="6"/>
      <c r="F513" s="6"/>
      <c r="G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2.75" hidden="1" customHeight="1" x14ac:dyDescent="0.25">
      <c r="A514" s="6"/>
      <c r="B514" s="6"/>
      <c r="C514" s="6"/>
      <c r="D514" s="6"/>
      <c r="E514" s="6"/>
      <c r="F514" s="6"/>
      <c r="G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2.75" hidden="1" customHeight="1" x14ac:dyDescent="0.25">
      <c r="A515" s="6"/>
      <c r="B515" s="6"/>
      <c r="C515" s="6"/>
      <c r="D515" s="6"/>
      <c r="E515" s="6"/>
      <c r="F515" s="6"/>
      <c r="G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2.75" hidden="1" customHeight="1" x14ac:dyDescent="0.25">
      <c r="A516" s="6"/>
      <c r="B516" s="6"/>
      <c r="C516" s="6"/>
      <c r="D516" s="6"/>
      <c r="E516" s="6"/>
      <c r="F516" s="6"/>
      <c r="G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2.75" hidden="1" customHeight="1" x14ac:dyDescent="0.25">
      <c r="A517" s="6"/>
      <c r="B517" s="6"/>
      <c r="C517" s="6"/>
      <c r="D517" s="6"/>
      <c r="E517" s="6"/>
      <c r="F517" s="6"/>
      <c r="G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2.75" hidden="1" customHeight="1" x14ac:dyDescent="0.25">
      <c r="A518" s="6"/>
      <c r="B518" s="6"/>
      <c r="C518" s="6"/>
      <c r="D518" s="6"/>
      <c r="E518" s="6"/>
      <c r="F518" s="6"/>
      <c r="G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2.75" hidden="1" customHeight="1" x14ac:dyDescent="0.25">
      <c r="A519" s="6"/>
      <c r="B519" s="6"/>
      <c r="C519" s="6"/>
      <c r="D519" s="6"/>
      <c r="E519" s="6"/>
      <c r="F519" s="6"/>
      <c r="G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2.75" hidden="1" customHeight="1" x14ac:dyDescent="0.25">
      <c r="A520" s="6"/>
      <c r="B520" s="6"/>
      <c r="C520" s="6"/>
      <c r="D520" s="6"/>
      <c r="E520" s="6"/>
      <c r="F520" s="6"/>
      <c r="G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2.75" hidden="1" customHeight="1" x14ac:dyDescent="0.25">
      <c r="A521" s="6"/>
      <c r="B521" s="6"/>
      <c r="C521" s="6"/>
      <c r="D521" s="6"/>
      <c r="E521" s="6"/>
      <c r="F521" s="6"/>
      <c r="G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2.75" hidden="1" customHeight="1" x14ac:dyDescent="0.25">
      <c r="A522" s="6"/>
      <c r="B522" s="6"/>
      <c r="C522" s="6"/>
      <c r="D522" s="6"/>
      <c r="E522" s="6"/>
      <c r="F522" s="6"/>
      <c r="G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2.75" hidden="1" customHeight="1" x14ac:dyDescent="0.25">
      <c r="A523" s="6"/>
      <c r="B523" s="6"/>
      <c r="C523" s="6"/>
      <c r="D523" s="6"/>
      <c r="E523" s="6"/>
      <c r="F523" s="6"/>
      <c r="G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2.75" hidden="1" customHeight="1" x14ac:dyDescent="0.25">
      <c r="A524" s="6"/>
      <c r="B524" s="6"/>
      <c r="C524" s="6"/>
      <c r="D524" s="6"/>
      <c r="E524" s="6"/>
      <c r="F524" s="6"/>
      <c r="G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2.75" hidden="1" customHeight="1" x14ac:dyDescent="0.25">
      <c r="A525" s="6"/>
      <c r="B525" s="6"/>
      <c r="C525" s="6"/>
      <c r="D525" s="6"/>
      <c r="E525" s="6"/>
      <c r="F525" s="6"/>
      <c r="G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2.75" hidden="1" customHeight="1" x14ac:dyDescent="0.25">
      <c r="A526" s="6"/>
      <c r="B526" s="6"/>
      <c r="C526" s="6"/>
      <c r="D526" s="6"/>
      <c r="E526" s="6"/>
      <c r="F526" s="6"/>
      <c r="G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2.75" hidden="1" customHeight="1" x14ac:dyDescent="0.25">
      <c r="A527" s="6"/>
      <c r="B527" s="6"/>
      <c r="C527" s="6"/>
      <c r="D527" s="6"/>
      <c r="E527" s="6"/>
      <c r="F527" s="6"/>
      <c r="G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2.75" hidden="1" customHeight="1" x14ac:dyDescent="0.25">
      <c r="A528" s="6"/>
      <c r="B528" s="6"/>
      <c r="C528" s="6"/>
      <c r="D528" s="6"/>
      <c r="E528" s="6"/>
      <c r="F528" s="6"/>
      <c r="G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2.75" hidden="1" customHeight="1" x14ac:dyDescent="0.25">
      <c r="A529" s="6"/>
      <c r="B529" s="6"/>
      <c r="C529" s="6"/>
      <c r="D529" s="6"/>
      <c r="E529" s="6"/>
      <c r="F529" s="6"/>
      <c r="G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2.75" hidden="1" customHeight="1" x14ac:dyDescent="0.25">
      <c r="A530" s="6"/>
      <c r="B530" s="6"/>
      <c r="C530" s="6"/>
      <c r="D530" s="6"/>
      <c r="E530" s="6"/>
      <c r="F530" s="6"/>
      <c r="G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2.75" hidden="1" customHeight="1" x14ac:dyDescent="0.25">
      <c r="A531" s="6"/>
      <c r="B531" s="6"/>
      <c r="C531" s="6"/>
      <c r="D531" s="6"/>
      <c r="E531" s="6"/>
      <c r="F531" s="6"/>
      <c r="G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2.75" hidden="1" customHeight="1" x14ac:dyDescent="0.25">
      <c r="A532" s="6"/>
      <c r="B532" s="6"/>
      <c r="C532" s="6"/>
      <c r="D532" s="6"/>
      <c r="E532" s="6"/>
      <c r="F532" s="6"/>
      <c r="G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2.75" hidden="1" customHeight="1" x14ac:dyDescent="0.25">
      <c r="A533" s="6"/>
      <c r="B533" s="6"/>
      <c r="C533" s="6"/>
      <c r="D533" s="6"/>
      <c r="E533" s="6"/>
      <c r="F533" s="6"/>
      <c r="G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2.75" hidden="1" customHeight="1" x14ac:dyDescent="0.25">
      <c r="A534" s="6"/>
      <c r="B534" s="6"/>
      <c r="C534" s="6"/>
      <c r="D534" s="6"/>
      <c r="E534" s="6"/>
      <c r="F534" s="6"/>
      <c r="G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2.75" hidden="1" customHeight="1" x14ac:dyDescent="0.25">
      <c r="A535" s="6"/>
      <c r="B535" s="6"/>
      <c r="C535" s="6"/>
      <c r="D535" s="6"/>
      <c r="E535" s="6"/>
      <c r="F535" s="6"/>
      <c r="G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2.75" hidden="1" customHeight="1" x14ac:dyDescent="0.25">
      <c r="A536" s="6"/>
      <c r="B536" s="6"/>
      <c r="C536" s="6"/>
      <c r="D536" s="6"/>
      <c r="E536" s="6"/>
      <c r="F536" s="6"/>
      <c r="G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ht="12.75" hidden="1" customHeight="1" x14ac:dyDescent="0.25">
      <c r="A537" s="6"/>
      <c r="B537" s="6"/>
      <c r="C537" s="6"/>
      <c r="D537" s="6"/>
      <c r="E537" s="6"/>
      <c r="F537" s="6"/>
      <c r="G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ht="12.75" hidden="1" customHeight="1" x14ac:dyDescent="0.25">
      <c r="A538" s="6"/>
      <c r="B538" s="6"/>
      <c r="C538" s="6"/>
      <c r="D538" s="6"/>
      <c r="E538" s="6"/>
      <c r="F538" s="6"/>
      <c r="G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ht="12.75" hidden="1" customHeight="1" x14ac:dyDescent="0.25">
      <c r="A539" s="6"/>
      <c r="B539" s="6"/>
      <c r="C539" s="6"/>
      <c r="D539" s="6"/>
      <c r="E539" s="6"/>
      <c r="F539" s="6"/>
      <c r="G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ht="12.75" hidden="1" customHeight="1" x14ac:dyDescent="0.25">
      <c r="A540" s="6"/>
      <c r="B540" s="6"/>
      <c r="C540" s="6"/>
      <c r="D540" s="6"/>
      <c r="E540" s="6"/>
      <c r="F540" s="6"/>
      <c r="G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ht="12.75" hidden="1" customHeight="1" x14ac:dyDescent="0.25">
      <c r="A541" s="6"/>
      <c r="B541" s="6"/>
      <c r="C541" s="6"/>
      <c r="D541" s="6"/>
      <c r="E541" s="6"/>
      <c r="F541" s="6"/>
      <c r="G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ht="12.75" hidden="1" customHeight="1" x14ac:dyDescent="0.25">
      <c r="A542" s="6"/>
      <c r="B542" s="6"/>
      <c r="C542" s="6"/>
      <c r="D542" s="6"/>
      <c r="E542" s="6"/>
      <c r="F542" s="6"/>
      <c r="G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ht="12.75" hidden="1" customHeight="1" x14ac:dyDescent="0.25">
      <c r="A543" s="6"/>
      <c r="B543" s="6"/>
      <c r="C543" s="6"/>
      <c r="D543" s="6"/>
      <c r="E543" s="6"/>
      <c r="F543" s="6"/>
      <c r="G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ht="12.75" hidden="1" customHeight="1" x14ac:dyDescent="0.25">
      <c r="A544" s="6"/>
      <c r="B544" s="6"/>
      <c r="C544" s="6"/>
      <c r="D544" s="6"/>
      <c r="E544" s="6"/>
      <c r="F544" s="6"/>
      <c r="G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ht="12.75" hidden="1" customHeight="1" x14ac:dyDescent="0.25">
      <c r="A545" s="6"/>
      <c r="B545" s="6"/>
      <c r="C545" s="6"/>
      <c r="D545" s="6"/>
      <c r="E545" s="6"/>
      <c r="F545" s="6"/>
      <c r="G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ht="12.75" hidden="1" customHeight="1" x14ac:dyDescent="0.25">
      <c r="A546" s="6"/>
      <c r="B546" s="6"/>
      <c r="C546" s="6"/>
      <c r="D546" s="6"/>
      <c r="E546" s="6"/>
      <c r="F546" s="6"/>
      <c r="G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2.75" hidden="1" customHeight="1" x14ac:dyDescent="0.25">
      <c r="A547" s="6"/>
      <c r="B547" s="6"/>
      <c r="C547" s="6"/>
      <c r="D547" s="6"/>
      <c r="E547" s="6"/>
      <c r="F547" s="6"/>
      <c r="G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ht="12.75" hidden="1" customHeight="1" x14ac:dyDescent="0.25">
      <c r="A548" s="6"/>
      <c r="B548" s="6"/>
      <c r="C548" s="6"/>
      <c r="D548" s="6"/>
      <c r="E548" s="6"/>
      <c r="F548" s="6"/>
      <c r="G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ht="12.75" hidden="1" customHeight="1" x14ac:dyDescent="0.25">
      <c r="A549" s="6"/>
      <c r="B549" s="6"/>
      <c r="C549" s="6"/>
      <c r="D549" s="6"/>
      <c r="E549" s="6"/>
      <c r="F549" s="6"/>
      <c r="G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ht="12.75" hidden="1" customHeight="1" x14ac:dyDescent="0.25">
      <c r="A550" s="6"/>
      <c r="B550" s="6"/>
      <c r="C550" s="6"/>
      <c r="D550" s="6"/>
      <c r="E550" s="6"/>
      <c r="F550" s="6"/>
      <c r="G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ht="12.75" hidden="1" customHeight="1" x14ac:dyDescent="0.25">
      <c r="A551" s="6"/>
      <c r="B551" s="6"/>
      <c r="C551" s="6"/>
      <c r="D551" s="6"/>
      <c r="E551" s="6"/>
      <c r="F551" s="6"/>
      <c r="G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ht="12.75" hidden="1" customHeight="1" x14ac:dyDescent="0.25">
      <c r="A552" s="6"/>
      <c r="B552" s="6"/>
      <c r="C552" s="6"/>
      <c r="D552" s="6"/>
      <c r="E552" s="6"/>
      <c r="F552" s="6"/>
      <c r="G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ht="12.75" hidden="1" customHeight="1" x14ac:dyDescent="0.25">
      <c r="A553" s="6"/>
      <c r="B553" s="6"/>
      <c r="C553" s="6"/>
      <c r="D553" s="6"/>
      <c r="E553" s="6"/>
      <c r="F553" s="6"/>
      <c r="G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ht="12.75" hidden="1" customHeight="1" x14ac:dyDescent="0.25">
      <c r="A554" s="6"/>
      <c r="B554" s="6"/>
      <c r="C554" s="6"/>
      <c r="D554" s="6"/>
      <c r="E554" s="6"/>
      <c r="F554" s="6"/>
      <c r="G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ht="12.75" hidden="1" customHeight="1" x14ac:dyDescent="0.25">
      <c r="A555" s="6"/>
      <c r="B555" s="6"/>
      <c r="C555" s="6"/>
      <c r="D555" s="6"/>
      <c r="E555" s="6"/>
      <c r="F555" s="6"/>
      <c r="G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ht="12.75" hidden="1" customHeight="1" x14ac:dyDescent="0.25">
      <c r="A556" s="6"/>
      <c r="B556" s="6"/>
      <c r="C556" s="6"/>
      <c r="D556" s="6"/>
      <c r="E556" s="6"/>
      <c r="F556" s="6"/>
      <c r="G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ht="12.75" hidden="1" customHeight="1" x14ac:dyDescent="0.25">
      <c r="A557" s="6"/>
      <c r="B557" s="6"/>
      <c r="C557" s="6"/>
      <c r="D557" s="6"/>
      <c r="E557" s="6"/>
      <c r="F557" s="6"/>
      <c r="G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ht="12.75" hidden="1" customHeight="1" x14ac:dyDescent="0.25">
      <c r="A558" s="6"/>
      <c r="B558" s="6"/>
      <c r="C558" s="6"/>
      <c r="D558" s="6"/>
      <c r="E558" s="6"/>
      <c r="F558" s="6"/>
      <c r="G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ht="12.75" hidden="1" customHeight="1" x14ac:dyDescent="0.25">
      <c r="A559" s="6"/>
      <c r="B559" s="6"/>
      <c r="C559" s="6"/>
      <c r="D559" s="6"/>
      <c r="E559" s="6"/>
      <c r="F559" s="6"/>
      <c r="G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ht="12.75" hidden="1" customHeight="1" x14ac:dyDescent="0.25">
      <c r="A560" s="6"/>
      <c r="B560" s="6"/>
      <c r="C560" s="6"/>
      <c r="D560" s="6"/>
      <c r="E560" s="6"/>
      <c r="F560" s="6"/>
      <c r="G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ht="12.75" hidden="1" customHeight="1" x14ac:dyDescent="0.25">
      <c r="A561" s="6"/>
      <c r="B561" s="6"/>
      <c r="C561" s="6"/>
      <c r="D561" s="6"/>
      <c r="E561" s="6"/>
      <c r="F561" s="6"/>
      <c r="G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ht="12.75" hidden="1" customHeight="1" x14ac:dyDescent="0.25">
      <c r="A562" s="6"/>
      <c r="B562" s="6"/>
      <c r="C562" s="6"/>
      <c r="D562" s="6"/>
      <c r="E562" s="6"/>
      <c r="F562" s="6"/>
      <c r="G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ht="12.75" hidden="1" customHeight="1" x14ac:dyDescent="0.25">
      <c r="A563" s="6"/>
      <c r="B563" s="6"/>
      <c r="C563" s="6"/>
      <c r="D563" s="6"/>
      <c r="E563" s="6"/>
      <c r="F563" s="6"/>
      <c r="G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ht="12.75" hidden="1" customHeight="1" x14ac:dyDescent="0.25">
      <c r="A564" s="6"/>
      <c r="B564" s="6"/>
      <c r="C564" s="6"/>
      <c r="D564" s="6"/>
      <c r="E564" s="6"/>
      <c r="F564" s="6"/>
      <c r="G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ht="12.75" hidden="1" customHeight="1" x14ac:dyDescent="0.25">
      <c r="A565" s="6"/>
      <c r="B565" s="6"/>
      <c r="C565" s="6"/>
      <c r="D565" s="6"/>
      <c r="E565" s="6"/>
      <c r="F565" s="6"/>
      <c r="G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spans="1:19" ht="12.75" hidden="1" customHeight="1" x14ac:dyDescent="0.25">
      <c r="A566" s="6"/>
      <c r="B566" s="6"/>
      <c r="C566" s="6"/>
      <c r="D566" s="6"/>
      <c r="E566" s="6"/>
      <c r="F566" s="6"/>
      <c r="G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spans="1:19" ht="12.75" hidden="1" customHeight="1" x14ac:dyDescent="0.25">
      <c r="A567" s="6"/>
      <c r="B567" s="6"/>
      <c r="C567" s="6"/>
      <c r="D567" s="6"/>
      <c r="E567" s="6"/>
      <c r="F567" s="6"/>
      <c r="G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spans="1:19" ht="12.75" hidden="1" customHeight="1" x14ac:dyDescent="0.25">
      <c r="A568" s="6"/>
      <c r="B568" s="6"/>
      <c r="C568" s="6"/>
      <c r="D568" s="6"/>
      <c r="E568" s="6"/>
      <c r="F568" s="6"/>
      <c r="G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spans="1:19" ht="12.75" hidden="1" customHeight="1" x14ac:dyDescent="0.25">
      <c r="A569" s="6"/>
      <c r="B569" s="6"/>
      <c r="C569" s="6"/>
      <c r="D569" s="6"/>
      <c r="E569" s="6"/>
      <c r="F569" s="6"/>
      <c r="G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spans="1:19" ht="12.75" hidden="1" customHeight="1" x14ac:dyDescent="0.25">
      <c r="A570" s="6"/>
      <c r="B570" s="6"/>
      <c r="C570" s="6"/>
      <c r="D570" s="6"/>
      <c r="E570" s="6"/>
      <c r="F570" s="6"/>
      <c r="G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spans="1:19" ht="12.75" hidden="1" customHeight="1" x14ac:dyDescent="0.25">
      <c r="A571" s="6"/>
      <c r="B571" s="6"/>
      <c r="C571" s="6"/>
      <c r="D571" s="6"/>
      <c r="E571" s="6"/>
      <c r="F571" s="6"/>
      <c r="G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spans="1:19" ht="12.75" hidden="1" customHeight="1" x14ac:dyDescent="0.25">
      <c r="A572" s="6"/>
      <c r="B572" s="6"/>
      <c r="C572" s="6"/>
      <c r="D572" s="6"/>
      <c r="E572" s="6"/>
      <c r="F572" s="6"/>
      <c r="G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spans="1:19" ht="12.75" hidden="1" customHeight="1" x14ac:dyDescent="0.25">
      <c r="A573" s="6"/>
      <c r="B573" s="6"/>
      <c r="C573" s="6"/>
      <c r="D573" s="6"/>
      <c r="E573" s="6"/>
      <c r="F573" s="6"/>
      <c r="G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spans="1:19" ht="12.75" hidden="1" customHeight="1" x14ac:dyDescent="0.25">
      <c r="A574" s="6"/>
      <c r="B574" s="6"/>
      <c r="C574" s="6"/>
      <c r="D574" s="6"/>
      <c r="E574" s="6"/>
      <c r="F574" s="6"/>
      <c r="G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spans="1:19" ht="12.75" hidden="1" customHeight="1" x14ac:dyDescent="0.25">
      <c r="A575" s="6"/>
      <c r="B575" s="6"/>
      <c r="C575" s="6"/>
      <c r="D575" s="6"/>
      <c r="E575" s="6"/>
      <c r="F575" s="6"/>
      <c r="G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spans="1:19" ht="12.75" hidden="1" customHeight="1" x14ac:dyDescent="0.25">
      <c r="A576" s="6"/>
      <c r="B576" s="6"/>
      <c r="C576" s="6"/>
      <c r="D576" s="6"/>
      <c r="E576" s="6"/>
      <c r="F576" s="6"/>
      <c r="G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spans="1:19" ht="12.75" hidden="1" customHeight="1" x14ac:dyDescent="0.25">
      <c r="A577" s="6"/>
      <c r="B577" s="6"/>
      <c r="C577" s="6"/>
      <c r="D577" s="6"/>
      <c r="E577" s="6"/>
      <c r="F577" s="6"/>
      <c r="G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spans="1:19" ht="12.75" hidden="1" customHeight="1" x14ac:dyDescent="0.25">
      <c r="A578" s="6"/>
      <c r="B578" s="6"/>
      <c r="C578" s="6"/>
      <c r="D578" s="6"/>
      <c r="E578" s="6"/>
      <c r="F578" s="6"/>
      <c r="G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spans="1:19" ht="12.75" hidden="1" customHeight="1" x14ac:dyDescent="0.25">
      <c r="A579" s="6"/>
      <c r="B579" s="6"/>
      <c r="C579" s="6"/>
      <c r="D579" s="6"/>
      <c r="E579" s="6"/>
      <c r="F579" s="6"/>
      <c r="G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spans="1:19" ht="12.75" hidden="1" customHeight="1" x14ac:dyDescent="0.25">
      <c r="A580" s="6"/>
      <c r="B580" s="6"/>
      <c r="C580" s="6"/>
      <c r="D580" s="6"/>
      <c r="E580" s="6"/>
      <c r="F580" s="6"/>
      <c r="G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spans="1:19" ht="12.75" hidden="1" customHeight="1" x14ac:dyDescent="0.25">
      <c r="A581" s="6"/>
      <c r="B581" s="6"/>
      <c r="C581" s="6"/>
      <c r="D581" s="6"/>
      <c r="E581" s="6"/>
      <c r="F581" s="6"/>
      <c r="G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spans="1:19" ht="12.75" hidden="1" customHeight="1" x14ac:dyDescent="0.25">
      <c r="A582" s="6"/>
      <c r="B582" s="6"/>
      <c r="C582" s="6"/>
      <c r="D582" s="6"/>
      <c r="E582" s="6"/>
      <c r="F582" s="6"/>
      <c r="G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spans="1:19" ht="12.75" hidden="1" customHeight="1" x14ac:dyDescent="0.25">
      <c r="A583" s="6"/>
      <c r="B583" s="6"/>
      <c r="C583" s="6"/>
      <c r="D583" s="6"/>
      <c r="E583" s="6"/>
      <c r="F583" s="6"/>
      <c r="G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spans="1:19" ht="12.75" hidden="1" customHeight="1" x14ac:dyDescent="0.25">
      <c r="A584" s="6"/>
      <c r="B584" s="6"/>
      <c r="C584" s="6"/>
      <c r="D584" s="6"/>
      <c r="E584" s="6"/>
      <c r="F584" s="6"/>
      <c r="G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spans="1:19" ht="12.75" hidden="1" customHeight="1" x14ac:dyDescent="0.25">
      <c r="A585" s="6"/>
      <c r="B585" s="6"/>
      <c r="C585" s="6"/>
      <c r="D585" s="6"/>
      <c r="E585" s="6"/>
      <c r="F585" s="6"/>
      <c r="G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spans="1:19" ht="12.75" hidden="1" customHeight="1" x14ac:dyDescent="0.25">
      <c r="A586" s="6"/>
      <c r="B586" s="6"/>
      <c r="C586" s="6"/>
      <c r="D586" s="6"/>
      <c r="E586" s="6"/>
      <c r="F586" s="6"/>
      <c r="G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spans="1:19" ht="12.75" hidden="1" customHeight="1" x14ac:dyDescent="0.25">
      <c r="A587" s="6"/>
      <c r="B587" s="6"/>
      <c r="C587" s="6"/>
      <c r="D587" s="6"/>
      <c r="E587" s="6"/>
      <c r="F587" s="6"/>
      <c r="G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spans="1:19" ht="12.75" hidden="1" customHeight="1" x14ac:dyDescent="0.25">
      <c r="A588" s="6"/>
      <c r="B588" s="6"/>
      <c r="C588" s="6"/>
      <c r="D588" s="6"/>
      <c r="E588" s="6"/>
      <c r="F588" s="6"/>
      <c r="G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spans="1:19" ht="12.75" hidden="1" customHeight="1" x14ac:dyDescent="0.25">
      <c r="A589" s="6"/>
      <c r="B589" s="6"/>
      <c r="C589" s="6"/>
      <c r="D589" s="6"/>
      <c r="E589" s="6"/>
      <c r="F589" s="6"/>
      <c r="G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spans="1:19" ht="12.75" hidden="1" customHeight="1" x14ac:dyDescent="0.25">
      <c r="A590" s="6"/>
      <c r="B590" s="6"/>
      <c r="C590" s="6"/>
      <c r="D590" s="6"/>
      <c r="E590" s="6"/>
      <c r="F590" s="6"/>
      <c r="G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spans="1:19" ht="12.75" hidden="1" customHeight="1" x14ac:dyDescent="0.25">
      <c r="A591" s="6"/>
      <c r="B591" s="6"/>
      <c r="C591" s="6"/>
      <c r="D591" s="6"/>
      <c r="E591" s="6"/>
      <c r="F591" s="6"/>
      <c r="G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spans="1:19" ht="12.75" hidden="1" customHeight="1" x14ac:dyDescent="0.25">
      <c r="A592" s="6"/>
      <c r="B592" s="6"/>
      <c r="C592" s="6"/>
      <c r="D592" s="6"/>
      <c r="E592" s="6"/>
      <c r="F592" s="6"/>
      <c r="G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spans="1:19" ht="12.75" hidden="1" customHeight="1" x14ac:dyDescent="0.25">
      <c r="A593" s="6"/>
      <c r="B593" s="6"/>
      <c r="C593" s="6"/>
      <c r="D593" s="6"/>
      <c r="E593" s="6"/>
      <c r="F593" s="6"/>
      <c r="G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spans="1:19" ht="12.75" hidden="1" customHeight="1" x14ac:dyDescent="0.25">
      <c r="A594" s="6"/>
      <c r="B594" s="6"/>
      <c r="C594" s="6"/>
      <c r="D594" s="6"/>
      <c r="E594" s="6"/>
      <c r="F594" s="6"/>
      <c r="G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spans="1:19" ht="12.75" hidden="1" customHeight="1" x14ac:dyDescent="0.25">
      <c r="A595" s="6"/>
      <c r="B595" s="6"/>
      <c r="C595" s="6"/>
      <c r="D595" s="6"/>
      <c r="E595" s="6"/>
      <c r="F595" s="6"/>
      <c r="G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spans="1:19" ht="12.75" hidden="1" customHeight="1" x14ac:dyDescent="0.25">
      <c r="A596" s="6"/>
      <c r="B596" s="6"/>
      <c r="C596" s="6"/>
      <c r="D596" s="6"/>
      <c r="E596" s="6"/>
      <c r="F596" s="6"/>
      <c r="G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spans="1:19" ht="12.75" hidden="1" customHeight="1" x14ac:dyDescent="0.25">
      <c r="A597" s="6"/>
      <c r="B597" s="6"/>
      <c r="C597" s="6"/>
      <c r="D597" s="6"/>
      <c r="E597" s="6"/>
      <c r="F597" s="6"/>
      <c r="G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spans="1:19" ht="12.75" hidden="1" customHeight="1" x14ac:dyDescent="0.25">
      <c r="A598" s="6"/>
      <c r="B598" s="6"/>
      <c r="C598" s="6"/>
      <c r="D598" s="6"/>
      <c r="E598" s="6"/>
      <c r="F598" s="6"/>
      <c r="G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spans="1:19" ht="12.75" hidden="1" customHeight="1" x14ac:dyDescent="0.25">
      <c r="A599" s="6"/>
      <c r="B599" s="6"/>
      <c r="C599" s="6"/>
      <c r="D599" s="6"/>
      <c r="E599" s="6"/>
      <c r="F599" s="6"/>
      <c r="G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spans="1:19" ht="12.75" hidden="1" customHeight="1" x14ac:dyDescent="0.25">
      <c r="A600" s="6"/>
      <c r="B600" s="6"/>
      <c r="C600" s="6"/>
      <c r="D600" s="6"/>
      <c r="E600" s="6"/>
      <c r="F600" s="6"/>
      <c r="G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spans="1:19" ht="12.75" hidden="1" customHeight="1" x14ac:dyDescent="0.25">
      <c r="A601" s="6"/>
      <c r="B601" s="6"/>
      <c r="C601" s="6"/>
      <c r="D601" s="6"/>
      <c r="E601" s="6"/>
      <c r="F601" s="6"/>
      <c r="G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spans="1:19" ht="12.75" hidden="1" customHeight="1" x14ac:dyDescent="0.25">
      <c r="A602" s="6"/>
      <c r="B602" s="6"/>
      <c r="C602" s="6"/>
      <c r="D602" s="6"/>
      <c r="E602" s="6"/>
      <c r="F602" s="6"/>
      <c r="G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spans="1:19" ht="12.75" hidden="1" customHeight="1" x14ac:dyDescent="0.25">
      <c r="A603" s="6"/>
      <c r="B603" s="6"/>
      <c r="C603" s="6"/>
      <c r="D603" s="6"/>
      <c r="E603" s="6"/>
      <c r="F603" s="6"/>
      <c r="G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spans="1:19" ht="12.75" hidden="1" customHeight="1" x14ac:dyDescent="0.25">
      <c r="A604" s="6"/>
      <c r="B604" s="6"/>
      <c r="C604" s="6"/>
      <c r="D604" s="6"/>
      <c r="E604" s="6"/>
      <c r="F604" s="6"/>
      <c r="G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spans="1:19" ht="12.75" hidden="1" customHeight="1" x14ac:dyDescent="0.25">
      <c r="A605" s="6"/>
      <c r="B605" s="6"/>
      <c r="C605" s="6"/>
      <c r="D605" s="6"/>
      <c r="E605" s="6"/>
      <c r="F605" s="6"/>
      <c r="G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spans="1:19" ht="12.75" hidden="1" customHeight="1" x14ac:dyDescent="0.25">
      <c r="A606" s="6"/>
      <c r="B606" s="6"/>
      <c r="C606" s="6"/>
      <c r="D606" s="6"/>
      <c r="E606" s="6"/>
      <c r="F606" s="6"/>
      <c r="G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spans="1:19" ht="12.75" hidden="1" customHeight="1" x14ac:dyDescent="0.25">
      <c r="A607" s="6"/>
      <c r="B607" s="6"/>
      <c r="C607" s="6"/>
      <c r="D607" s="6"/>
      <c r="E607" s="6"/>
      <c r="F607" s="6"/>
      <c r="G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spans="1:19" ht="12.75" hidden="1" customHeight="1" x14ac:dyDescent="0.25">
      <c r="A608" s="6"/>
      <c r="B608" s="6"/>
      <c r="C608" s="6"/>
      <c r="D608" s="6"/>
      <c r="E608" s="6"/>
      <c r="F608" s="6"/>
      <c r="G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spans="1:19" ht="12.75" hidden="1" customHeight="1" x14ac:dyDescent="0.25">
      <c r="A609" s="6"/>
      <c r="B609" s="6"/>
      <c r="C609" s="6"/>
      <c r="D609" s="6"/>
      <c r="E609" s="6"/>
      <c r="F609" s="6"/>
      <c r="G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spans="1:19" ht="12.75" hidden="1" customHeight="1" x14ac:dyDescent="0.25">
      <c r="A610" s="6"/>
      <c r="B610" s="6"/>
      <c r="C610" s="6"/>
      <c r="D610" s="6"/>
      <c r="E610" s="6"/>
      <c r="F610" s="6"/>
      <c r="G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spans="1:19" ht="12.75" hidden="1" customHeight="1" x14ac:dyDescent="0.25">
      <c r="A611" s="6"/>
      <c r="B611" s="6"/>
      <c r="C611" s="6"/>
      <c r="D611" s="6"/>
      <c r="E611" s="6"/>
      <c r="F611" s="6"/>
      <c r="G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spans="1:19" ht="12.75" hidden="1" customHeight="1" x14ac:dyDescent="0.25">
      <c r="A612" s="6"/>
      <c r="B612" s="6"/>
      <c r="C612" s="6"/>
      <c r="D612" s="6"/>
      <c r="E612" s="6"/>
      <c r="F612" s="6"/>
      <c r="G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spans="1:19" ht="12.75" hidden="1" customHeight="1" x14ac:dyDescent="0.25">
      <c r="A613" s="6"/>
      <c r="B613" s="6"/>
      <c r="C613" s="6"/>
      <c r="D613" s="6"/>
      <c r="E613" s="6"/>
      <c r="F613" s="6"/>
      <c r="G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spans="1:19" ht="12.75" hidden="1" customHeight="1" x14ac:dyDescent="0.25">
      <c r="A614" s="6"/>
      <c r="B614" s="6"/>
      <c r="C614" s="6"/>
      <c r="D614" s="6"/>
      <c r="E614" s="6"/>
      <c r="F614" s="6"/>
      <c r="G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spans="1:19" ht="12.75" hidden="1" customHeight="1" x14ac:dyDescent="0.25">
      <c r="A615" s="6"/>
      <c r="B615" s="6"/>
      <c r="C615" s="6"/>
      <c r="D615" s="6"/>
      <c r="E615" s="6"/>
      <c r="F615" s="6"/>
      <c r="G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spans="1:19" ht="12.75" hidden="1" customHeight="1" x14ac:dyDescent="0.25">
      <c r="A616" s="6"/>
      <c r="B616" s="6"/>
      <c r="C616" s="6"/>
      <c r="D616" s="6"/>
      <c r="E616" s="6"/>
      <c r="F616" s="6"/>
      <c r="G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spans="1:19" ht="12.75" hidden="1" customHeight="1" x14ac:dyDescent="0.25">
      <c r="A617" s="6"/>
      <c r="B617" s="6"/>
      <c r="C617" s="6"/>
      <c r="D617" s="6"/>
      <c r="E617" s="6"/>
      <c r="F617" s="6"/>
      <c r="G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spans="1:19" ht="12.75" hidden="1" customHeight="1" x14ac:dyDescent="0.25">
      <c r="A618" s="6"/>
      <c r="B618" s="6"/>
      <c r="C618" s="6"/>
      <c r="D618" s="6"/>
      <c r="E618" s="6"/>
      <c r="F618" s="6"/>
      <c r="G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spans="1:19" ht="12.75" hidden="1" customHeight="1" x14ac:dyDescent="0.25">
      <c r="A619" s="6"/>
      <c r="B619" s="6"/>
      <c r="C619" s="6"/>
      <c r="D619" s="6"/>
      <c r="E619" s="6"/>
      <c r="F619" s="6"/>
      <c r="G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spans="1:19" ht="12.75" hidden="1" customHeight="1" x14ac:dyDescent="0.25">
      <c r="A620" s="6"/>
      <c r="B620" s="6"/>
      <c r="C620" s="6"/>
      <c r="D620" s="6"/>
      <c r="E620" s="6"/>
      <c r="F620" s="6"/>
      <c r="G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spans="1:19" ht="12.75" hidden="1" customHeight="1" x14ac:dyDescent="0.25">
      <c r="A621" s="6"/>
      <c r="B621" s="6"/>
      <c r="C621" s="6"/>
      <c r="D621" s="6"/>
      <c r="E621" s="6"/>
      <c r="F621" s="6"/>
      <c r="G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spans="1:19" ht="12.75" hidden="1" customHeight="1" x14ac:dyDescent="0.25">
      <c r="A622" s="6"/>
      <c r="B622" s="6"/>
      <c r="C622" s="6"/>
      <c r="D622" s="6"/>
      <c r="E622" s="6"/>
      <c r="F622" s="6"/>
      <c r="G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spans="1:19" ht="12.75" hidden="1" customHeight="1" x14ac:dyDescent="0.25">
      <c r="A623" s="6"/>
      <c r="B623" s="6"/>
      <c r="C623" s="6"/>
      <c r="D623" s="6"/>
      <c r="E623" s="6"/>
      <c r="F623" s="6"/>
      <c r="G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spans="1:19" ht="12.75" hidden="1" customHeight="1" x14ac:dyDescent="0.25">
      <c r="A624" s="6"/>
      <c r="B624" s="6"/>
      <c r="C624" s="6"/>
      <c r="D624" s="6"/>
      <c r="E624" s="6"/>
      <c r="F624" s="6"/>
      <c r="G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spans="1:19" ht="12.75" hidden="1" customHeight="1" x14ac:dyDescent="0.25">
      <c r="A625" s="6"/>
      <c r="B625" s="6"/>
      <c r="C625" s="6"/>
      <c r="D625" s="6"/>
      <c r="E625" s="6"/>
      <c r="F625" s="6"/>
      <c r="G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spans="1:19" ht="12.75" hidden="1" customHeight="1" x14ac:dyDescent="0.25">
      <c r="A626" s="6"/>
      <c r="B626" s="6"/>
      <c r="C626" s="6"/>
      <c r="D626" s="6"/>
      <c r="E626" s="6"/>
      <c r="F626" s="6"/>
      <c r="G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spans="1:19" ht="12.75" hidden="1" customHeight="1" x14ac:dyDescent="0.25">
      <c r="A627" s="6"/>
      <c r="B627" s="6"/>
      <c r="C627" s="6"/>
      <c r="D627" s="6"/>
      <c r="E627" s="6"/>
      <c r="F627" s="6"/>
      <c r="G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spans="1:19" ht="12.75" hidden="1" customHeight="1" x14ac:dyDescent="0.25">
      <c r="A628" s="6"/>
      <c r="B628" s="6"/>
      <c r="C628" s="6"/>
      <c r="D628" s="6"/>
      <c r="E628" s="6"/>
      <c r="F628" s="6"/>
      <c r="G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spans="1:19" ht="12.75" hidden="1" customHeight="1" x14ac:dyDescent="0.25">
      <c r="A629" s="6"/>
      <c r="B629" s="6"/>
      <c r="C629" s="6"/>
      <c r="D629" s="6"/>
      <c r="E629" s="6"/>
      <c r="F629" s="6"/>
      <c r="G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spans="1:19" ht="12.75" hidden="1" customHeight="1" x14ac:dyDescent="0.25">
      <c r="A630" s="6"/>
      <c r="B630" s="6"/>
      <c r="C630" s="6"/>
      <c r="D630" s="6"/>
      <c r="E630" s="6"/>
      <c r="F630" s="6"/>
      <c r="G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spans="1:19" ht="12.75" hidden="1" customHeight="1" x14ac:dyDescent="0.25">
      <c r="A631" s="6"/>
      <c r="B631" s="6"/>
      <c r="C631" s="6"/>
      <c r="D631" s="6"/>
      <c r="E631" s="6"/>
      <c r="F631" s="6"/>
      <c r="G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spans="1:19" ht="12.75" hidden="1" customHeight="1" x14ac:dyDescent="0.25">
      <c r="A632" s="6"/>
      <c r="B632" s="6"/>
      <c r="C632" s="6"/>
      <c r="D632" s="6"/>
      <c r="E632" s="6"/>
      <c r="F632" s="6"/>
      <c r="G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spans="1:19" ht="12.75" hidden="1" customHeight="1" x14ac:dyDescent="0.25">
      <c r="A633" s="6"/>
      <c r="B633" s="6"/>
      <c r="C633" s="6"/>
      <c r="D633" s="6"/>
      <c r="E633" s="6"/>
      <c r="F633" s="6"/>
      <c r="G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spans="1:19" ht="12.75" hidden="1" customHeight="1" x14ac:dyDescent="0.25">
      <c r="A634" s="6"/>
      <c r="B634" s="6"/>
      <c r="C634" s="6"/>
      <c r="D634" s="6"/>
      <c r="E634" s="6"/>
      <c r="F634" s="6"/>
      <c r="G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spans="1:19" ht="12.75" hidden="1" customHeight="1" x14ac:dyDescent="0.25">
      <c r="A635" s="6"/>
      <c r="B635" s="6"/>
      <c r="C635" s="6"/>
      <c r="D635" s="6"/>
      <c r="E635" s="6"/>
      <c r="F635" s="6"/>
      <c r="G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spans="1:19" ht="12.75" hidden="1" customHeight="1" x14ac:dyDescent="0.25">
      <c r="A636" s="6"/>
      <c r="B636" s="6"/>
      <c r="C636" s="6"/>
      <c r="D636" s="6"/>
      <c r="E636" s="6"/>
      <c r="F636" s="6"/>
      <c r="G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spans="1:19" ht="12.75" hidden="1" customHeight="1" x14ac:dyDescent="0.25">
      <c r="A637" s="6"/>
      <c r="B637" s="6"/>
      <c r="C637" s="6"/>
      <c r="D637" s="6"/>
      <c r="E637" s="6"/>
      <c r="F637" s="6"/>
      <c r="G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spans="1:19" ht="12.75" hidden="1" customHeight="1" x14ac:dyDescent="0.25">
      <c r="A638" s="6"/>
      <c r="B638" s="6"/>
      <c r="C638" s="6"/>
      <c r="D638" s="6"/>
      <c r="E638" s="6"/>
      <c r="F638" s="6"/>
      <c r="G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spans="1:19" ht="12.75" hidden="1" customHeight="1" x14ac:dyDescent="0.25">
      <c r="A639" s="6"/>
      <c r="B639" s="6"/>
      <c r="C639" s="6"/>
      <c r="D639" s="6"/>
      <c r="E639" s="6"/>
      <c r="F639" s="6"/>
      <c r="G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spans="1:19" ht="12.75" hidden="1" customHeight="1" x14ac:dyDescent="0.25">
      <c r="A640" s="6"/>
      <c r="B640" s="6"/>
      <c r="C640" s="6"/>
      <c r="D640" s="6"/>
      <c r="E640" s="6"/>
      <c r="F640" s="6"/>
      <c r="G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spans="1:19" ht="12.75" hidden="1" customHeight="1" x14ac:dyDescent="0.25">
      <c r="A641" s="6"/>
      <c r="B641" s="6"/>
      <c r="C641" s="6"/>
      <c r="D641" s="6"/>
      <c r="E641" s="6"/>
      <c r="F641" s="6"/>
      <c r="G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spans="1:19" ht="12.75" hidden="1" customHeight="1" x14ac:dyDescent="0.25">
      <c r="A642" s="6"/>
      <c r="B642" s="6"/>
      <c r="C642" s="6"/>
      <c r="D642" s="6"/>
      <c r="E642" s="6"/>
      <c r="F642" s="6"/>
      <c r="G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spans="1:19" ht="12.75" hidden="1" customHeight="1" x14ac:dyDescent="0.25">
      <c r="A643" s="6"/>
      <c r="B643" s="6"/>
      <c r="C643" s="6"/>
      <c r="D643" s="6"/>
      <c r="E643" s="6"/>
      <c r="F643" s="6"/>
      <c r="G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spans="1:19" ht="12.75" hidden="1" customHeight="1" x14ac:dyDescent="0.25">
      <c r="A644" s="6"/>
      <c r="B644" s="6"/>
      <c r="C644" s="6"/>
      <c r="D644" s="6"/>
      <c r="E644" s="6"/>
      <c r="F644" s="6"/>
      <c r="G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spans="1:19" ht="12.75" hidden="1" customHeight="1" x14ac:dyDescent="0.25">
      <c r="A645" s="6"/>
      <c r="B645" s="6"/>
      <c r="C645" s="6"/>
      <c r="D645" s="6"/>
      <c r="E645" s="6"/>
      <c r="F645" s="6"/>
      <c r="G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spans="1:19" ht="12.75" hidden="1" customHeight="1" x14ac:dyDescent="0.25">
      <c r="A646" s="6"/>
      <c r="B646" s="6"/>
      <c r="C646" s="6"/>
      <c r="D646" s="6"/>
      <c r="E646" s="6"/>
      <c r="F646" s="6"/>
      <c r="G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spans="1:19" ht="12.75" hidden="1" customHeight="1" x14ac:dyDescent="0.25">
      <c r="A647" s="6"/>
      <c r="B647" s="6"/>
      <c r="C647" s="6"/>
      <c r="D647" s="6"/>
      <c r="E647" s="6"/>
      <c r="F647" s="6"/>
      <c r="G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spans="1:19" ht="12.75" hidden="1" customHeight="1" x14ac:dyDescent="0.25">
      <c r="A648" s="6"/>
      <c r="B648" s="6"/>
      <c r="C648" s="6"/>
      <c r="D648" s="6"/>
      <c r="E648" s="6"/>
      <c r="F648" s="6"/>
      <c r="G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spans="1:19" ht="12.75" hidden="1" customHeight="1" x14ac:dyDescent="0.25">
      <c r="A649" s="6"/>
      <c r="B649" s="6"/>
      <c r="C649" s="6"/>
      <c r="D649" s="6"/>
      <c r="E649" s="6"/>
      <c r="F649" s="6"/>
      <c r="G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spans="1:19" ht="12.75" hidden="1" customHeight="1" x14ac:dyDescent="0.25">
      <c r="A650" s="6"/>
      <c r="B650" s="6"/>
      <c r="C650" s="6"/>
      <c r="D650" s="6"/>
      <c r="E650" s="6"/>
      <c r="F650" s="6"/>
      <c r="G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spans="1:19" ht="12.75" hidden="1" customHeight="1" x14ac:dyDescent="0.25">
      <c r="A651" s="6"/>
      <c r="B651" s="6"/>
      <c r="C651" s="6"/>
      <c r="D651" s="6"/>
      <c r="E651" s="6"/>
      <c r="F651" s="6"/>
      <c r="G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spans="1:19" ht="12.75" hidden="1" customHeight="1" x14ac:dyDescent="0.25">
      <c r="A652" s="6"/>
      <c r="B652" s="6"/>
      <c r="C652" s="6"/>
      <c r="D652" s="6"/>
      <c r="E652" s="6"/>
      <c r="F652" s="6"/>
      <c r="G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spans="1:19" ht="12.75" hidden="1" customHeight="1" x14ac:dyDescent="0.25">
      <c r="A653" s="6"/>
      <c r="B653" s="6"/>
      <c r="C653" s="6"/>
      <c r="D653" s="6"/>
      <c r="E653" s="6"/>
      <c r="F653" s="6"/>
      <c r="G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spans="1:19" ht="12.75" hidden="1" customHeight="1" x14ac:dyDescent="0.25">
      <c r="A654" s="6"/>
      <c r="B654" s="6"/>
      <c r="C654" s="6"/>
      <c r="D654" s="6"/>
      <c r="E654" s="6"/>
      <c r="F654" s="6"/>
      <c r="G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spans="1:19" ht="12.75" hidden="1" customHeight="1" x14ac:dyDescent="0.25">
      <c r="A655" s="6"/>
      <c r="B655" s="6"/>
      <c r="C655" s="6"/>
      <c r="D655" s="6"/>
      <c r="E655" s="6"/>
      <c r="F655" s="6"/>
      <c r="G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spans="1:19" ht="12.75" hidden="1" customHeight="1" x14ac:dyDescent="0.25">
      <c r="A656" s="6"/>
      <c r="B656" s="6"/>
      <c r="C656" s="6"/>
      <c r="D656" s="6"/>
      <c r="E656" s="6"/>
      <c r="F656" s="6"/>
      <c r="G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ht="12.75" hidden="1" customHeight="1" x14ac:dyDescent="0.25">
      <c r="A657" s="6"/>
      <c r="B657" s="6"/>
      <c r="C657" s="6"/>
      <c r="D657" s="6"/>
      <c r="E657" s="6"/>
      <c r="F657" s="6"/>
      <c r="G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spans="1:19" ht="12.75" hidden="1" customHeight="1" x14ac:dyDescent="0.25">
      <c r="A658" s="6"/>
      <c r="B658" s="6"/>
      <c r="C658" s="6"/>
      <c r="D658" s="6"/>
      <c r="E658" s="6"/>
      <c r="F658" s="6"/>
      <c r="G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spans="1:19" ht="12.75" hidden="1" customHeight="1" x14ac:dyDescent="0.25">
      <c r="A659" s="6"/>
      <c r="B659" s="6"/>
      <c r="C659" s="6"/>
      <c r="D659" s="6"/>
      <c r="E659" s="6"/>
      <c r="F659" s="6"/>
      <c r="G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spans="1:19" ht="12.75" hidden="1" customHeight="1" x14ac:dyDescent="0.25">
      <c r="A660" s="6"/>
      <c r="B660" s="6"/>
      <c r="C660" s="6"/>
      <c r="D660" s="6"/>
      <c r="E660" s="6"/>
      <c r="F660" s="6"/>
      <c r="G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spans="1:19" ht="12.75" hidden="1" customHeight="1" x14ac:dyDescent="0.25">
      <c r="A661" s="6"/>
      <c r="B661" s="6"/>
      <c r="C661" s="6"/>
      <c r="D661" s="6"/>
      <c r="E661" s="6"/>
      <c r="F661" s="6"/>
      <c r="G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spans="1:19" ht="12.75" hidden="1" customHeight="1" x14ac:dyDescent="0.25">
      <c r="A662" s="6"/>
      <c r="B662" s="6"/>
      <c r="C662" s="6"/>
      <c r="D662" s="6"/>
      <c r="E662" s="6"/>
      <c r="F662" s="6"/>
      <c r="G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spans="1:19" ht="12.75" hidden="1" customHeight="1" x14ac:dyDescent="0.25">
      <c r="A663" s="6"/>
      <c r="B663" s="6"/>
      <c r="C663" s="6"/>
      <c r="D663" s="6"/>
      <c r="E663" s="6"/>
      <c r="F663" s="6"/>
      <c r="G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spans="1:19" ht="12.75" hidden="1" customHeight="1" x14ac:dyDescent="0.25">
      <c r="A664" s="6"/>
      <c r="B664" s="6"/>
      <c r="C664" s="6"/>
      <c r="D664" s="6"/>
      <c r="E664" s="6"/>
      <c r="F664" s="6"/>
      <c r="G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spans="1:19" ht="12.75" hidden="1" customHeight="1" x14ac:dyDescent="0.25">
      <c r="A665" s="6"/>
      <c r="B665" s="6"/>
      <c r="C665" s="6"/>
      <c r="D665" s="6"/>
      <c r="E665" s="6"/>
      <c r="F665" s="6"/>
      <c r="G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spans="1:19" ht="12.75" hidden="1" customHeight="1" x14ac:dyDescent="0.25">
      <c r="A666" s="6"/>
      <c r="B666" s="6"/>
      <c r="C666" s="6"/>
      <c r="D666" s="6"/>
      <c r="E666" s="6"/>
      <c r="F666" s="6"/>
      <c r="G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spans="1:19" ht="12.75" hidden="1" customHeight="1" x14ac:dyDescent="0.25">
      <c r="A667" s="6"/>
      <c r="B667" s="6"/>
      <c r="C667" s="6"/>
      <c r="D667" s="6"/>
      <c r="E667" s="6"/>
      <c r="F667" s="6"/>
      <c r="G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spans="1:19" ht="12.75" hidden="1" customHeight="1" x14ac:dyDescent="0.25">
      <c r="A668" s="6"/>
      <c r="B668" s="6"/>
      <c r="C668" s="6"/>
      <c r="D668" s="6"/>
      <c r="E668" s="6"/>
      <c r="F668" s="6"/>
      <c r="G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spans="1:19" ht="12.75" hidden="1" customHeight="1" x14ac:dyDescent="0.25">
      <c r="A669" s="6"/>
      <c r="B669" s="6"/>
      <c r="C669" s="6"/>
      <c r="D669" s="6"/>
      <c r="E669" s="6"/>
      <c r="F669" s="6"/>
      <c r="G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spans="1:19" ht="12.75" hidden="1" customHeight="1" x14ac:dyDescent="0.25">
      <c r="A670" s="6"/>
      <c r="B670" s="6"/>
      <c r="C670" s="6"/>
      <c r="D670" s="6"/>
      <c r="E670" s="6"/>
      <c r="F670" s="6"/>
      <c r="G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spans="1:19" ht="12.75" hidden="1" customHeight="1" x14ac:dyDescent="0.25">
      <c r="A671" s="6"/>
      <c r="B671" s="6"/>
      <c r="C671" s="6"/>
      <c r="D671" s="6"/>
      <c r="E671" s="6"/>
      <c r="F671" s="6"/>
      <c r="G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spans="1:19" ht="12.75" hidden="1" customHeight="1" x14ac:dyDescent="0.25">
      <c r="A672" s="6"/>
      <c r="B672" s="6"/>
      <c r="C672" s="6"/>
      <c r="D672" s="6"/>
      <c r="E672" s="6"/>
      <c r="F672" s="6"/>
      <c r="G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spans="1:19" ht="12.75" hidden="1" customHeight="1" x14ac:dyDescent="0.25">
      <c r="A673" s="6"/>
      <c r="B673" s="6"/>
      <c r="C673" s="6"/>
      <c r="D673" s="6"/>
      <c r="E673" s="6"/>
      <c r="F673" s="6"/>
      <c r="G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spans="1:19" ht="12.75" hidden="1" customHeight="1" x14ac:dyDescent="0.25">
      <c r="A674" s="6"/>
      <c r="B674" s="6"/>
      <c r="C674" s="6"/>
      <c r="D674" s="6"/>
      <c r="E674" s="6"/>
      <c r="F674" s="6"/>
      <c r="G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spans="1:19" ht="12.75" hidden="1" customHeight="1" x14ac:dyDescent="0.25">
      <c r="A675" s="6"/>
      <c r="B675" s="6"/>
      <c r="C675" s="6"/>
      <c r="D675" s="6"/>
      <c r="E675" s="6"/>
      <c r="F675" s="6"/>
      <c r="G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ht="12.75" hidden="1" customHeight="1" x14ac:dyDescent="0.25">
      <c r="A676" s="6"/>
      <c r="B676" s="6"/>
      <c r="C676" s="6"/>
      <c r="D676" s="6"/>
      <c r="E676" s="6"/>
      <c r="F676" s="6"/>
      <c r="G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spans="1:19" ht="12.75" hidden="1" customHeight="1" x14ac:dyDescent="0.25">
      <c r="A677" s="6"/>
      <c r="B677" s="6"/>
      <c r="C677" s="6"/>
      <c r="D677" s="6"/>
      <c r="E677" s="6"/>
      <c r="F677" s="6"/>
      <c r="G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spans="1:19" ht="12.75" hidden="1" customHeight="1" x14ac:dyDescent="0.25">
      <c r="A678" s="6"/>
      <c r="B678" s="6"/>
      <c r="C678" s="6"/>
      <c r="D678" s="6"/>
      <c r="E678" s="6"/>
      <c r="F678" s="6"/>
      <c r="G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spans="1:19" ht="12.75" hidden="1" customHeight="1" x14ac:dyDescent="0.25">
      <c r="A679" s="6"/>
      <c r="B679" s="6"/>
      <c r="C679" s="6"/>
      <c r="D679" s="6"/>
      <c r="E679" s="6"/>
      <c r="F679" s="6"/>
      <c r="G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spans="1:19" ht="12.75" hidden="1" customHeight="1" x14ac:dyDescent="0.25">
      <c r="A680" s="6"/>
      <c r="B680" s="6"/>
      <c r="C680" s="6"/>
      <c r="D680" s="6"/>
      <c r="E680" s="6"/>
      <c r="F680" s="6"/>
      <c r="G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spans="1:19" ht="12.75" hidden="1" customHeight="1" x14ac:dyDescent="0.25">
      <c r="A681" s="6"/>
      <c r="B681" s="6"/>
      <c r="C681" s="6"/>
      <c r="D681" s="6"/>
      <c r="E681" s="6"/>
      <c r="F681" s="6"/>
      <c r="G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spans="1:19" ht="12.75" hidden="1" customHeight="1" x14ac:dyDescent="0.25">
      <c r="A682" s="6"/>
      <c r="B682" s="6"/>
      <c r="C682" s="6"/>
      <c r="D682" s="6"/>
      <c r="E682" s="6"/>
      <c r="F682" s="6"/>
      <c r="G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spans="1:19" ht="12.75" hidden="1" customHeight="1" x14ac:dyDescent="0.25">
      <c r="A683" s="6"/>
      <c r="B683" s="6"/>
      <c r="C683" s="6"/>
      <c r="D683" s="6"/>
      <c r="E683" s="6"/>
      <c r="F683" s="6"/>
      <c r="G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ht="12.75" hidden="1" customHeight="1" x14ac:dyDescent="0.25">
      <c r="A684" s="6"/>
      <c r="B684" s="6"/>
      <c r="C684" s="6"/>
      <c r="D684" s="6"/>
      <c r="E684" s="6"/>
      <c r="F684" s="6"/>
      <c r="G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spans="1:19" ht="12.75" hidden="1" customHeight="1" x14ac:dyDescent="0.25">
      <c r="A685" s="6"/>
      <c r="B685" s="6"/>
      <c r="C685" s="6"/>
      <c r="D685" s="6"/>
      <c r="E685" s="6"/>
      <c r="F685" s="6"/>
      <c r="G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spans="1:19" ht="12.75" hidden="1" customHeight="1" x14ac:dyDescent="0.25">
      <c r="A686" s="6"/>
      <c r="B686" s="6"/>
      <c r="C686" s="6"/>
      <c r="D686" s="6"/>
      <c r="E686" s="6"/>
      <c r="F686" s="6"/>
      <c r="G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spans="1:19" ht="12.75" hidden="1" customHeight="1" x14ac:dyDescent="0.25">
      <c r="A687" s="6"/>
      <c r="B687" s="6"/>
      <c r="C687" s="6"/>
      <c r="D687" s="6"/>
      <c r="E687" s="6"/>
      <c r="F687" s="6"/>
      <c r="G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spans="1:19" ht="12.75" hidden="1" customHeight="1" x14ac:dyDescent="0.25">
      <c r="A688" s="6"/>
      <c r="B688" s="6"/>
      <c r="C688" s="6"/>
      <c r="D688" s="6"/>
      <c r="E688" s="6"/>
      <c r="F688" s="6"/>
      <c r="G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spans="1:19" ht="12.75" hidden="1" customHeight="1" x14ac:dyDescent="0.25">
      <c r="A689" s="6"/>
      <c r="B689" s="6"/>
      <c r="C689" s="6"/>
      <c r="D689" s="6"/>
      <c r="E689" s="6"/>
      <c r="F689" s="6"/>
      <c r="G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spans="1:19" ht="12.75" hidden="1" customHeight="1" x14ac:dyDescent="0.25">
      <c r="A690" s="6"/>
      <c r="B690" s="6"/>
      <c r="C690" s="6"/>
      <c r="D690" s="6"/>
      <c r="E690" s="6"/>
      <c r="F690" s="6"/>
      <c r="G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 ht="12.75" hidden="1" customHeight="1" x14ac:dyDescent="0.25">
      <c r="A691" s="6"/>
      <c r="B691" s="6"/>
      <c r="C691" s="6"/>
      <c r="D691" s="6"/>
      <c r="E691" s="6"/>
      <c r="F691" s="6"/>
      <c r="G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spans="1:19" ht="12.75" hidden="1" customHeight="1" x14ac:dyDescent="0.25">
      <c r="A692" s="6"/>
      <c r="B692" s="6"/>
      <c r="C692" s="6"/>
      <c r="D692" s="6"/>
      <c r="E692" s="6"/>
      <c r="F692" s="6"/>
      <c r="G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spans="1:19" ht="12.75" hidden="1" customHeight="1" x14ac:dyDescent="0.25">
      <c r="A693" s="6"/>
      <c r="B693" s="6"/>
      <c r="C693" s="6"/>
      <c r="D693" s="6"/>
      <c r="E693" s="6"/>
      <c r="F693" s="6"/>
      <c r="G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spans="1:19" ht="12.75" hidden="1" customHeight="1" x14ac:dyDescent="0.25">
      <c r="A694" s="6"/>
      <c r="B694" s="6"/>
      <c r="C694" s="6"/>
      <c r="D694" s="6"/>
      <c r="E694" s="6"/>
      <c r="F694" s="6"/>
      <c r="G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 ht="12.75" hidden="1" customHeight="1" x14ac:dyDescent="0.25">
      <c r="A695" s="6"/>
      <c r="B695" s="6"/>
      <c r="C695" s="6"/>
      <c r="D695" s="6"/>
      <c r="E695" s="6"/>
      <c r="F695" s="6"/>
      <c r="G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spans="1:19" ht="12.75" hidden="1" customHeight="1" x14ac:dyDescent="0.25">
      <c r="A696" s="6"/>
      <c r="B696" s="6"/>
      <c r="C696" s="6"/>
      <c r="D696" s="6"/>
      <c r="E696" s="6"/>
      <c r="F696" s="6"/>
      <c r="G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spans="1:19" ht="12.75" hidden="1" customHeight="1" x14ac:dyDescent="0.25">
      <c r="A697" s="6"/>
      <c r="B697" s="6"/>
      <c r="C697" s="6"/>
      <c r="D697" s="6"/>
      <c r="E697" s="6"/>
      <c r="F697" s="6"/>
      <c r="G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spans="1:19" ht="12.75" hidden="1" customHeight="1" x14ac:dyDescent="0.25">
      <c r="A698" s="6"/>
      <c r="B698" s="6"/>
      <c r="C698" s="6"/>
      <c r="D698" s="6"/>
      <c r="E698" s="6"/>
      <c r="F698" s="6"/>
      <c r="G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spans="1:19" ht="12.75" hidden="1" customHeight="1" x14ac:dyDescent="0.25">
      <c r="A699" s="6"/>
      <c r="B699" s="6"/>
      <c r="C699" s="6"/>
      <c r="D699" s="6"/>
      <c r="E699" s="6"/>
      <c r="F699" s="6"/>
      <c r="G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spans="1:19" ht="12.75" hidden="1" customHeight="1" x14ac:dyDescent="0.25">
      <c r="A700" s="6"/>
      <c r="B700" s="6"/>
      <c r="C700" s="6"/>
      <c r="D700" s="6"/>
      <c r="E700" s="6"/>
      <c r="F700" s="6"/>
      <c r="G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spans="1:19" ht="12.75" hidden="1" customHeight="1" x14ac:dyDescent="0.25">
      <c r="A701" s="6"/>
      <c r="B701" s="6"/>
      <c r="C701" s="6"/>
      <c r="D701" s="6"/>
      <c r="E701" s="6"/>
      <c r="F701" s="6"/>
      <c r="G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spans="1:19" ht="12.75" hidden="1" customHeight="1" x14ac:dyDescent="0.25">
      <c r="A702" s="6"/>
      <c r="B702" s="6"/>
      <c r="C702" s="6"/>
      <c r="D702" s="6"/>
      <c r="E702" s="6"/>
      <c r="F702" s="6"/>
      <c r="G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spans="1:19" ht="12.75" hidden="1" customHeight="1" x14ac:dyDescent="0.25">
      <c r="A703" s="6"/>
      <c r="B703" s="6"/>
      <c r="C703" s="6"/>
      <c r="D703" s="6"/>
      <c r="E703" s="6"/>
      <c r="F703" s="6"/>
      <c r="G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spans="1:19" ht="12.75" hidden="1" customHeight="1" x14ac:dyDescent="0.25">
      <c r="A704" s="6"/>
      <c r="B704" s="6"/>
      <c r="C704" s="6"/>
      <c r="D704" s="6"/>
      <c r="E704" s="6"/>
      <c r="F704" s="6"/>
      <c r="G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spans="1:19" ht="12.75" hidden="1" customHeight="1" x14ac:dyDescent="0.25">
      <c r="A705" s="6"/>
      <c r="B705" s="6"/>
      <c r="C705" s="6"/>
      <c r="D705" s="6"/>
      <c r="E705" s="6"/>
      <c r="F705" s="6"/>
      <c r="G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spans="1:19" ht="12.75" hidden="1" customHeight="1" x14ac:dyDescent="0.25">
      <c r="A706" s="6"/>
      <c r="B706" s="6"/>
      <c r="C706" s="6"/>
      <c r="D706" s="6"/>
      <c r="E706" s="6"/>
      <c r="F706" s="6"/>
      <c r="G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spans="1:19" ht="12.75" hidden="1" customHeight="1" x14ac:dyDescent="0.25">
      <c r="A707" s="6"/>
      <c r="B707" s="6"/>
      <c r="C707" s="6"/>
      <c r="D707" s="6"/>
      <c r="E707" s="6"/>
      <c r="F707" s="6"/>
      <c r="G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 ht="12.75" hidden="1" customHeight="1" x14ac:dyDescent="0.25">
      <c r="A708" s="6"/>
      <c r="B708" s="6"/>
      <c r="C708" s="6"/>
      <c r="D708" s="6"/>
      <c r="E708" s="6"/>
      <c r="F708" s="6"/>
      <c r="G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spans="1:19" ht="12.75" hidden="1" customHeight="1" x14ac:dyDescent="0.25">
      <c r="A709" s="6"/>
      <c r="B709" s="6"/>
      <c r="C709" s="6"/>
      <c r="D709" s="6"/>
      <c r="E709" s="6"/>
      <c r="F709" s="6"/>
      <c r="G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spans="1:19" ht="12.75" hidden="1" customHeight="1" x14ac:dyDescent="0.25">
      <c r="A710" s="6"/>
      <c r="B710" s="6"/>
      <c r="C710" s="6"/>
      <c r="D710" s="6"/>
      <c r="E710" s="6"/>
      <c r="F710" s="6"/>
      <c r="G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spans="1:19" ht="12.75" hidden="1" customHeight="1" x14ac:dyDescent="0.25">
      <c r="A711" s="6"/>
      <c r="B711" s="6"/>
      <c r="C711" s="6"/>
      <c r="D711" s="6"/>
      <c r="E711" s="6"/>
      <c r="F711" s="6"/>
      <c r="G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spans="1:19" ht="12.75" hidden="1" customHeight="1" x14ac:dyDescent="0.25">
      <c r="A712" s="6"/>
      <c r="B712" s="6"/>
      <c r="C712" s="6"/>
      <c r="D712" s="6"/>
      <c r="E712" s="6"/>
      <c r="F712" s="6"/>
      <c r="G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spans="1:19" ht="12.75" hidden="1" customHeight="1" x14ac:dyDescent="0.25">
      <c r="A713" s="6"/>
      <c r="B713" s="6"/>
      <c r="C713" s="6"/>
      <c r="D713" s="6"/>
      <c r="E713" s="6"/>
      <c r="F713" s="6"/>
      <c r="G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spans="1:19" ht="12.75" hidden="1" customHeight="1" x14ac:dyDescent="0.25">
      <c r="A714" s="6"/>
      <c r="B714" s="6"/>
      <c r="C714" s="6"/>
      <c r="D714" s="6"/>
      <c r="E714" s="6"/>
      <c r="F714" s="6"/>
      <c r="G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spans="1:19" ht="12.75" hidden="1" customHeight="1" x14ac:dyDescent="0.25">
      <c r="A715" s="6"/>
      <c r="B715" s="6"/>
      <c r="C715" s="6"/>
      <c r="D715" s="6"/>
      <c r="E715" s="6"/>
      <c r="F715" s="6"/>
      <c r="G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 ht="12.75" hidden="1" customHeight="1" x14ac:dyDescent="0.25">
      <c r="A716" s="6"/>
      <c r="B716" s="6"/>
      <c r="C716" s="6"/>
      <c r="D716" s="6"/>
      <c r="E716" s="6"/>
      <c r="F716" s="6"/>
      <c r="G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spans="1:19" ht="12.75" hidden="1" customHeight="1" x14ac:dyDescent="0.25">
      <c r="A717" s="6"/>
      <c r="B717" s="6"/>
      <c r="C717" s="6"/>
      <c r="D717" s="6"/>
      <c r="E717" s="6"/>
      <c r="F717" s="6"/>
      <c r="G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spans="1:19" ht="12.75" hidden="1" customHeight="1" x14ac:dyDescent="0.25">
      <c r="A718" s="6"/>
      <c r="B718" s="6"/>
      <c r="C718" s="6"/>
      <c r="D718" s="6"/>
      <c r="E718" s="6"/>
      <c r="F718" s="6"/>
      <c r="G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 ht="12.75" hidden="1" customHeight="1" x14ac:dyDescent="0.25">
      <c r="A719" s="6"/>
      <c r="B719" s="6"/>
      <c r="C719" s="6"/>
      <c r="D719" s="6"/>
      <c r="E719" s="6"/>
      <c r="F719" s="6"/>
      <c r="G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spans="1:19" ht="12.75" hidden="1" customHeight="1" x14ac:dyDescent="0.25">
      <c r="A720" s="6"/>
      <c r="B720" s="6"/>
      <c r="C720" s="6"/>
      <c r="D720" s="6"/>
      <c r="E720" s="6"/>
      <c r="F720" s="6"/>
      <c r="G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 ht="12.75" hidden="1" customHeight="1" x14ac:dyDescent="0.25">
      <c r="A721" s="6"/>
      <c r="B721" s="6"/>
      <c r="C721" s="6"/>
      <c r="D721" s="6"/>
      <c r="E721" s="6"/>
      <c r="F721" s="6"/>
      <c r="G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spans="1:19" ht="12.75" hidden="1" customHeight="1" x14ac:dyDescent="0.25">
      <c r="A722" s="6"/>
      <c r="B722" s="6"/>
      <c r="C722" s="6"/>
      <c r="D722" s="6"/>
      <c r="E722" s="6"/>
      <c r="F722" s="6"/>
      <c r="G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 ht="12.75" hidden="1" customHeight="1" x14ac:dyDescent="0.25">
      <c r="A723" s="6"/>
      <c r="B723" s="6"/>
      <c r="C723" s="6"/>
      <c r="D723" s="6"/>
      <c r="E723" s="6"/>
      <c r="F723" s="6"/>
      <c r="G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 ht="12.75" hidden="1" customHeight="1" x14ac:dyDescent="0.25">
      <c r="A724" s="6"/>
      <c r="B724" s="6"/>
      <c r="C724" s="6"/>
      <c r="D724" s="6"/>
      <c r="E724" s="6"/>
      <c r="F724" s="6"/>
      <c r="G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 ht="12.75" hidden="1" customHeight="1" x14ac:dyDescent="0.25">
      <c r="A725" s="6"/>
      <c r="B725" s="6"/>
      <c r="C725" s="6"/>
      <c r="D725" s="6"/>
      <c r="E725" s="6"/>
      <c r="F725" s="6"/>
      <c r="G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spans="1:19" ht="12.75" hidden="1" customHeight="1" x14ac:dyDescent="0.25">
      <c r="A726" s="6"/>
      <c r="B726" s="6"/>
      <c r="C726" s="6"/>
      <c r="D726" s="6"/>
      <c r="E726" s="6"/>
      <c r="F726" s="6"/>
      <c r="G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spans="1:19" ht="12.75" hidden="1" customHeight="1" x14ac:dyDescent="0.25">
      <c r="A727" s="6"/>
      <c r="B727" s="6"/>
      <c r="C727" s="6"/>
      <c r="D727" s="6"/>
      <c r="E727" s="6"/>
      <c r="F727" s="6"/>
      <c r="G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spans="1:19" ht="12.75" hidden="1" customHeight="1" x14ac:dyDescent="0.25">
      <c r="A728" s="6"/>
      <c r="B728" s="6"/>
      <c r="C728" s="6"/>
      <c r="D728" s="6"/>
      <c r="E728" s="6"/>
      <c r="F728" s="6"/>
      <c r="G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spans="1:19" ht="12.75" hidden="1" customHeight="1" x14ac:dyDescent="0.25">
      <c r="A729" s="6"/>
      <c r="B729" s="6"/>
      <c r="C729" s="6"/>
      <c r="D729" s="6"/>
      <c r="E729" s="6"/>
      <c r="F729" s="6"/>
      <c r="G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spans="1:19" ht="12.75" hidden="1" customHeight="1" x14ac:dyDescent="0.25">
      <c r="A730" s="6"/>
      <c r="B730" s="6"/>
      <c r="C730" s="6"/>
      <c r="D730" s="6"/>
      <c r="E730" s="6"/>
      <c r="F730" s="6"/>
      <c r="G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spans="1:19" ht="12.75" hidden="1" customHeight="1" x14ac:dyDescent="0.25">
      <c r="A731" s="6"/>
      <c r="B731" s="6"/>
      <c r="C731" s="6"/>
      <c r="D731" s="6"/>
      <c r="E731" s="6"/>
      <c r="F731" s="6"/>
      <c r="G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spans="1:19" ht="12.75" hidden="1" customHeight="1" x14ac:dyDescent="0.25">
      <c r="A732" s="6"/>
      <c r="B732" s="6"/>
      <c r="C732" s="6"/>
      <c r="D732" s="6"/>
      <c r="E732" s="6"/>
      <c r="F732" s="6"/>
      <c r="G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spans="1:19" ht="12.75" hidden="1" customHeight="1" x14ac:dyDescent="0.25">
      <c r="A733" s="6"/>
      <c r="B733" s="6"/>
      <c r="C733" s="6"/>
      <c r="D733" s="6"/>
      <c r="E733" s="6"/>
      <c r="F733" s="6"/>
      <c r="G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spans="1:19" ht="12.75" hidden="1" customHeight="1" x14ac:dyDescent="0.25">
      <c r="A734" s="6"/>
      <c r="B734" s="6"/>
      <c r="C734" s="6"/>
      <c r="D734" s="6"/>
      <c r="E734" s="6"/>
      <c r="F734" s="6"/>
      <c r="G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spans="1:19" ht="12.75" hidden="1" customHeight="1" x14ac:dyDescent="0.25">
      <c r="A735" s="6"/>
      <c r="B735" s="6"/>
      <c r="C735" s="6"/>
      <c r="D735" s="6"/>
      <c r="E735" s="6"/>
      <c r="F735" s="6"/>
      <c r="G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spans="1:19" ht="12.75" hidden="1" customHeight="1" x14ac:dyDescent="0.25">
      <c r="A736" s="6"/>
      <c r="B736" s="6"/>
      <c r="C736" s="6"/>
      <c r="D736" s="6"/>
      <c r="E736" s="6"/>
      <c r="F736" s="6"/>
      <c r="G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spans="1:19" ht="12.75" hidden="1" customHeight="1" x14ac:dyDescent="0.25">
      <c r="A737" s="6"/>
      <c r="B737" s="6"/>
      <c r="C737" s="6"/>
      <c r="D737" s="6"/>
      <c r="E737" s="6"/>
      <c r="F737" s="6"/>
      <c r="G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spans="1:19" ht="12.75" hidden="1" customHeight="1" x14ac:dyDescent="0.25">
      <c r="A738" s="6"/>
      <c r="B738" s="6"/>
      <c r="C738" s="6"/>
      <c r="D738" s="6"/>
      <c r="E738" s="6"/>
      <c r="F738" s="6"/>
      <c r="G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spans="1:19" ht="12.75" hidden="1" customHeight="1" x14ac:dyDescent="0.25">
      <c r="A739" s="6"/>
      <c r="B739" s="6"/>
      <c r="C739" s="6"/>
      <c r="D739" s="6"/>
      <c r="E739" s="6"/>
      <c r="F739" s="6"/>
      <c r="G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spans="1:19" ht="12.75" hidden="1" customHeight="1" x14ac:dyDescent="0.25">
      <c r="A740" s="6"/>
      <c r="B740" s="6"/>
      <c r="C740" s="6"/>
      <c r="D740" s="6"/>
      <c r="E740" s="6"/>
      <c r="F740" s="6"/>
      <c r="G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spans="1:19" ht="12.75" hidden="1" customHeight="1" x14ac:dyDescent="0.25">
      <c r="A741" s="6"/>
      <c r="B741" s="6"/>
      <c r="C741" s="6"/>
      <c r="D741" s="6"/>
      <c r="E741" s="6"/>
      <c r="F741" s="6"/>
      <c r="G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spans="1:19" ht="12.75" hidden="1" customHeight="1" x14ac:dyDescent="0.25">
      <c r="A742" s="6"/>
      <c r="B742" s="6"/>
      <c r="C742" s="6"/>
      <c r="D742" s="6"/>
      <c r="E742" s="6"/>
      <c r="F742" s="6"/>
      <c r="G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spans="1:19" ht="12.75" hidden="1" customHeight="1" x14ac:dyDescent="0.25">
      <c r="A743" s="6"/>
      <c r="B743" s="6"/>
      <c r="C743" s="6"/>
      <c r="D743" s="6"/>
      <c r="E743" s="6"/>
      <c r="F743" s="6"/>
      <c r="G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spans="1:19" ht="12.75" hidden="1" customHeight="1" x14ac:dyDescent="0.25">
      <c r="A744" s="6"/>
      <c r="B744" s="6"/>
      <c r="C744" s="6"/>
      <c r="D744" s="6"/>
      <c r="E744" s="6"/>
      <c r="F744" s="6"/>
      <c r="G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spans="1:19" ht="12.75" hidden="1" customHeight="1" x14ac:dyDescent="0.25">
      <c r="A745" s="6"/>
      <c r="B745" s="6"/>
      <c r="C745" s="6"/>
      <c r="D745" s="6"/>
      <c r="E745" s="6"/>
      <c r="F745" s="6"/>
      <c r="G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spans="1:19" ht="12.75" hidden="1" customHeight="1" x14ac:dyDescent="0.25">
      <c r="A746" s="6"/>
      <c r="B746" s="6"/>
      <c r="C746" s="6"/>
      <c r="D746" s="6"/>
      <c r="E746" s="6"/>
      <c r="F746" s="6"/>
      <c r="G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spans="1:19" ht="12.75" hidden="1" customHeight="1" x14ac:dyDescent="0.25">
      <c r="A747" s="6"/>
      <c r="B747" s="6"/>
      <c r="C747" s="6"/>
      <c r="D747" s="6"/>
      <c r="E747" s="6"/>
      <c r="F747" s="6"/>
      <c r="G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spans="1:19" ht="12.75" hidden="1" customHeight="1" x14ac:dyDescent="0.25">
      <c r="A748" s="6"/>
      <c r="B748" s="6"/>
      <c r="C748" s="6"/>
      <c r="D748" s="6"/>
      <c r="E748" s="6"/>
      <c r="F748" s="6"/>
      <c r="G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spans="1:19" ht="12.75" hidden="1" customHeight="1" x14ac:dyDescent="0.25">
      <c r="A749" s="6"/>
      <c r="B749" s="6"/>
      <c r="C749" s="6"/>
      <c r="D749" s="6"/>
      <c r="E749" s="6"/>
      <c r="F749" s="6"/>
      <c r="G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1:19" ht="12.75" hidden="1" customHeight="1" x14ac:dyDescent="0.25">
      <c r="A750" s="6"/>
      <c r="B750" s="6"/>
      <c r="C750" s="6"/>
      <c r="D750" s="6"/>
      <c r="E750" s="6"/>
      <c r="F750" s="6"/>
      <c r="G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spans="1:19" ht="12.75" hidden="1" customHeight="1" x14ac:dyDescent="0.25">
      <c r="A751" s="6"/>
      <c r="B751" s="6"/>
      <c r="C751" s="6"/>
      <c r="D751" s="6"/>
      <c r="E751" s="6"/>
      <c r="F751" s="6"/>
      <c r="G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spans="1:19" ht="12.75" hidden="1" customHeight="1" x14ac:dyDescent="0.25">
      <c r="A752" s="6"/>
      <c r="B752" s="6"/>
      <c r="C752" s="6"/>
      <c r="D752" s="6"/>
      <c r="E752" s="6"/>
      <c r="F752" s="6"/>
      <c r="G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19" ht="12.75" hidden="1" customHeight="1" x14ac:dyDescent="0.25">
      <c r="A753" s="6"/>
      <c r="B753" s="6"/>
      <c r="C753" s="6"/>
      <c r="D753" s="6"/>
      <c r="E753" s="6"/>
      <c r="F753" s="6"/>
      <c r="G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spans="1:19" ht="12.75" hidden="1" customHeight="1" x14ac:dyDescent="0.25">
      <c r="A754" s="6"/>
      <c r="B754" s="6"/>
      <c r="C754" s="6"/>
      <c r="D754" s="6"/>
      <c r="E754" s="6"/>
      <c r="F754" s="6"/>
      <c r="G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spans="1:19" ht="12.75" hidden="1" customHeight="1" x14ac:dyDescent="0.25">
      <c r="A755" s="6"/>
      <c r="B755" s="6"/>
      <c r="C755" s="6"/>
      <c r="D755" s="6"/>
      <c r="E755" s="6"/>
      <c r="F755" s="6"/>
      <c r="G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spans="1:19" ht="12.75" hidden="1" customHeight="1" x14ac:dyDescent="0.25">
      <c r="A756" s="6"/>
      <c r="B756" s="6"/>
      <c r="C756" s="6"/>
      <c r="D756" s="6"/>
      <c r="E756" s="6"/>
      <c r="F756" s="6"/>
      <c r="G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spans="1:19" ht="12.75" hidden="1" customHeight="1" x14ac:dyDescent="0.25">
      <c r="A757" s="6"/>
      <c r="B757" s="6"/>
      <c r="C757" s="6"/>
      <c r="D757" s="6"/>
      <c r="E757" s="6"/>
      <c r="F757" s="6"/>
      <c r="G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spans="1:19" ht="12.75" hidden="1" customHeight="1" x14ac:dyDescent="0.25">
      <c r="A758" s="6"/>
      <c r="B758" s="6"/>
      <c r="C758" s="6"/>
      <c r="D758" s="6"/>
      <c r="E758" s="6"/>
      <c r="F758" s="6"/>
      <c r="G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spans="1:19" ht="12.75" hidden="1" customHeight="1" x14ac:dyDescent="0.25">
      <c r="A759" s="6"/>
      <c r="B759" s="6"/>
      <c r="C759" s="6"/>
      <c r="D759" s="6"/>
      <c r="E759" s="6"/>
      <c r="F759" s="6"/>
      <c r="G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spans="1:19" ht="12.75" hidden="1" customHeight="1" x14ac:dyDescent="0.25">
      <c r="A760" s="6"/>
      <c r="B760" s="6"/>
      <c r="C760" s="6"/>
      <c r="D760" s="6"/>
      <c r="E760" s="6"/>
      <c r="F760" s="6"/>
      <c r="G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spans="1:19" ht="12.75" hidden="1" customHeight="1" x14ac:dyDescent="0.25">
      <c r="A761" s="6"/>
      <c r="B761" s="6"/>
      <c r="C761" s="6"/>
      <c r="D761" s="6"/>
      <c r="E761" s="6"/>
      <c r="F761" s="6"/>
      <c r="G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spans="1:19" ht="12.75" hidden="1" customHeight="1" x14ac:dyDescent="0.25">
      <c r="A762" s="6"/>
      <c r="B762" s="6"/>
      <c r="C762" s="6"/>
      <c r="D762" s="6"/>
      <c r="E762" s="6"/>
      <c r="F762" s="6"/>
      <c r="G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spans="1:19" ht="12.75" hidden="1" customHeight="1" x14ac:dyDescent="0.25">
      <c r="A763" s="6"/>
      <c r="B763" s="6"/>
      <c r="C763" s="6"/>
      <c r="D763" s="6"/>
      <c r="E763" s="6"/>
      <c r="F763" s="6"/>
      <c r="G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spans="1:19" ht="12.75" hidden="1" customHeight="1" x14ac:dyDescent="0.25">
      <c r="A764" s="6"/>
      <c r="B764" s="6"/>
      <c r="C764" s="6"/>
      <c r="D764" s="6"/>
      <c r="E764" s="6"/>
      <c r="F764" s="6"/>
      <c r="G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spans="1:19" ht="12.75" hidden="1" customHeight="1" x14ac:dyDescent="0.25">
      <c r="A765" s="6"/>
      <c r="B765" s="6"/>
      <c r="C765" s="6"/>
      <c r="D765" s="6"/>
      <c r="E765" s="6"/>
      <c r="F765" s="6"/>
      <c r="G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spans="1:19" ht="12.75" hidden="1" customHeight="1" x14ac:dyDescent="0.25">
      <c r="A766" s="6"/>
      <c r="B766" s="6"/>
      <c r="C766" s="6"/>
      <c r="D766" s="6"/>
      <c r="E766" s="6"/>
      <c r="F766" s="6"/>
      <c r="G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spans="1:19" ht="12.75" hidden="1" customHeight="1" x14ac:dyDescent="0.25">
      <c r="A767" s="6"/>
      <c r="B767" s="6"/>
      <c r="C767" s="6"/>
      <c r="D767" s="6"/>
      <c r="E767" s="6"/>
      <c r="F767" s="6"/>
      <c r="G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spans="1:19" ht="12.75" hidden="1" customHeight="1" x14ac:dyDescent="0.25">
      <c r="A768" s="6"/>
      <c r="B768" s="6"/>
      <c r="C768" s="6"/>
      <c r="D768" s="6"/>
      <c r="E768" s="6"/>
      <c r="F768" s="6"/>
      <c r="G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spans="1:19" ht="12.75" hidden="1" customHeight="1" x14ac:dyDescent="0.25">
      <c r="A769" s="6"/>
      <c r="B769" s="6"/>
      <c r="C769" s="6"/>
      <c r="D769" s="6"/>
      <c r="E769" s="6"/>
      <c r="F769" s="6"/>
      <c r="G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spans="1:19" ht="12.75" hidden="1" customHeight="1" x14ac:dyDescent="0.25">
      <c r="A770" s="6"/>
      <c r="B770" s="6"/>
      <c r="C770" s="6"/>
      <c r="D770" s="6"/>
      <c r="E770" s="6"/>
      <c r="F770" s="6"/>
      <c r="G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spans="1:19" ht="12.75" hidden="1" customHeight="1" x14ac:dyDescent="0.25">
      <c r="A771" s="6"/>
      <c r="B771" s="6"/>
      <c r="C771" s="6"/>
      <c r="D771" s="6"/>
      <c r="E771" s="6"/>
      <c r="F771" s="6"/>
      <c r="G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spans="1:19" ht="12.75" hidden="1" customHeight="1" x14ac:dyDescent="0.25">
      <c r="A772" s="6"/>
      <c r="B772" s="6"/>
      <c r="C772" s="6"/>
      <c r="D772" s="6"/>
      <c r="E772" s="6"/>
      <c r="F772" s="6"/>
      <c r="G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spans="1:19" ht="12.75" hidden="1" customHeight="1" x14ac:dyDescent="0.25">
      <c r="A773" s="6"/>
      <c r="B773" s="6"/>
      <c r="C773" s="6"/>
      <c r="D773" s="6"/>
      <c r="E773" s="6"/>
      <c r="F773" s="6"/>
      <c r="G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spans="1:19" ht="12.75" hidden="1" customHeight="1" x14ac:dyDescent="0.25">
      <c r="A774" s="6"/>
      <c r="B774" s="6"/>
      <c r="C774" s="6"/>
      <c r="D774" s="6"/>
      <c r="E774" s="6"/>
      <c r="F774" s="6"/>
      <c r="G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spans="1:19" ht="12.75" hidden="1" customHeight="1" x14ac:dyDescent="0.25">
      <c r="A775" s="6"/>
      <c r="B775" s="6"/>
      <c r="C775" s="6"/>
      <c r="D775" s="6"/>
      <c r="E775" s="6"/>
      <c r="F775" s="6"/>
      <c r="G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spans="1:19" ht="12.75" hidden="1" customHeight="1" x14ac:dyDescent="0.25">
      <c r="A776" s="6"/>
      <c r="B776" s="6"/>
      <c r="C776" s="6"/>
      <c r="D776" s="6"/>
      <c r="E776" s="6"/>
      <c r="F776" s="6"/>
      <c r="G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spans="1:19" ht="12.75" hidden="1" customHeight="1" x14ac:dyDescent="0.25">
      <c r="A777" s="6"/>
      <c r="B777" s="6"/>
      <c r="C777" s="6"/>
      <c r="D777" s="6"/>
      <c r="E777" s="6"/>
      <c r="F777" s="6"/>
      <c r="G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spans="1:19" ht="12.75" hidden="1" customHeight="1" x14ac:dyDescent="0.25">
      <c r="A778" s="6"/>
      <c r="B778" s="6"/>
      <c r="C778" s="6"/>
      <c r="D778" s="6"/>
      <c r="E778" s="6"/>
      <c r="F778" s="6"/>
      <c r="G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spans="1:19" ht="12.75" hidden="1" customHeight="1" x14ac:dyDescent="0.25">
      <c r="A779" s="6"/>
      <c r="B779" s="6"/>
      <c r="C779" s="6"/>
      <c r="D779" s="6"/>
      <c r="E779" s="6"/>
      <c r="F779" s="6"/>
      <c r="G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spans="1:19" ht="12.75" hidden="1" customHeight="1" x14ac:dyDescent="0.25">
      <c r="A780" s="6"/>
      <c r="B780" s="6"/>
      <c r="C780" s="6"/>
      <c r="D780" s="6"/>
      <c r="E780" s="6"/>
      <c r="F780" s="6"/>
      <c r="G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spans="1:19" ht="12.75" hidden="1" customHeight="1" x14ac:dyDescent="0.25">
      <c r="A781" s="6"/>
      <c r="B781" s="6"/>
      <c r="C781" s="6"/>
      <c r="D781" s="6"/>
      <c r="E781" s="6"/>
      <c r="F781" s="6"/>
      <c r="G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spans="1:19" ht="12.75" hidden="1" customHeight="1" x14ac:dyDescent="0.25">
      <c r="A782" s="6"/>
      <c r="B782" s="6"/>
      <c r="C782" s="6"/>
      <c r="D782" s="6"/>
      <c r="E782" s="6"/>
      <c r="F782" s="6"/>
      <c r="G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spans="1:19" ht="12.75" hidden="1" customHeight="1" x14ac:dyDescent="0.25">
      <c r="A783" s="6"/>
      <c r="B783" s="6"/>
      <c r="C783" s="6"/>
      <c r="D783" s="6"/>
      <c r="E783" s="6"/>
      <c r="F783" s="6"/>
      <c r="G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spans="1:19" ht="12.75" hidden="1" customHeight="1" x14ac:dyDescent="0.25">
      <c r="A784" s="6"/>
      <c r="B784" s="6"/>
      <c r="C784" s="6"/>
      <c r="D784" s="6"/>
      <c r="E784" s="6"/>
      <c r="F784" s="6"/>
      <c r="G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spans="1:19" ht="12.75" hidden="1" customHeight="1" x14ac:dyDescent="0.25">
      <c r="A785" s="6"/>
      <c r="B785" s="6"/>
      <c r="C785" s="6"/>
      <c r="D785" s="6"/>
      <c r="E785" s="6"/>
      <c r="F785" s="6"/>
      <c r="G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spans="1:19" ht="12.75" hidden="1" customHeight="1" x14ac:dyDescent="0.25">
      <c r="A786" s="6"/>
      <c r="B786" s="6"/>
      <c r="C786" s="6"/>
      <c r="D786" s="6"/>
      <c r="E786" s="6"/>
      <c r="F786" s="6"/>
      <c r="G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spans="1:19" ht="12.75" hidden="1" customHeight="1" x14ac:dyDescent="0.25">
      <c r="A787" s="6"/>
      <c r="B787" s="6"/>
      <c r="C787" s="6"/>
      <c r="D787" s="6"/>
      <c r="E787" s="6"/>
      <c r="F787" s="6"/>
      <c r="G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spans="1:19" ht="12.75" hidden="1" customHeight="1" x14ac:dyDescent="0.25">
      <c r="A788" s="6"/>
      <c r="B788" s="6"/>
      <c r="C788" s="6"/>
      <c r="D788" s="6"/>
      <c r="E788" s="6"/>
      <c r="F788" s="6"/>
      <c r="G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spans="1:19" ht="12.75" hidden="1" customHeight="1" x14ac:dyDescent="0.25">
      <c r="A789" s="6"/>
      <c r="B789" s="6"/>
      <c r="C789" s="6"/>
      <c r="D789" s="6"/>
      <c r="E789" s="6"/>
      <c r="F789" s="6"/>
      <c r="G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spans="1:19" ht="12.75" hidden="1" customHeight="1" x14ac:dyDescent="0.25">
      <c r="A790" s="6"/>
      <c r="B790" s="6"/>
      <c r="C790" s="6"/>
      <c r="D790" s="6"/>
      <c r="E790" s="6"/>
      <c r="F790" s="6"/>
      <c r="G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spans="1:19" ht="12.75" hidden="1" customHeight="1" x14ac:dyDescent="0.25">
      <c r="A791" s="6"/>
      <c r="B791" s="6"/>
      <c r="C791" s="6"/>
      <c r="D791" s="6"/>
      <c r="E791" s="6"/>
      <c r="F791" s="6"/>
      <c r="G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spans="1:19" ht="12.75" hidden="1" customHeight="1" x14ac:dyDescent="0.25">
      <c r="A792" s="6"/>
      <c r="B792" s="6"/>
      <c r="C792" s="6"/>
      <c r="D792" s="6"/>
      <c r="E792" s="6"/>
      <c r="F792" s="6"/>
      <c r="G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spans="1:19" ht="12.75" hidden="1" customHeight="1" x14ac:dyDescent="0.25">
      <c r="A793" s="6"/>
      <c r="B793" s="6"/>
      <c r="C793" s="6"/>
      <c r="D793" s="6"/>
      <c r="E793" s="6"/>
      <c r="F793" s="6"/>
      <c r="G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spans="1:19" ht="12.75" hidden="1" customHeight="1" x14ac:dyDescent="0.25">
      <c r="A794" s="6"/>
      <c r="B794" s="6"/>
      <c r="C794" s="6"/>
      <c r="D794" s="6"/>
      <c r="E794" s="6"/>
      <c r="F794" s="6"/>
      <c r="G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spans="1:19" ht="12.75" hidden="1" customHeight="1" x14ac:dyDescent="0.25">
      <c r="A795" s="6"/>
      <c r="B795" s="6"/>
      <c r="C795" s="6"/>
      <c r="D795" s="6"/>
      <c r="E795" s="6"/>
      <c r="F795" s="6"/>
      <c r="G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spans="1:19" ht="12.75" hidden="1" customHeight="1" x14ac:dyDescent="0.25">
      <c r="A796" s="6"/>
      <c r="B796" s="6"/>
      <c r="C796" s="6"/>
      <c r="D796" s="6"/>
      <c r="E796" s="6"/>
      <c r="F796" s="6"/>
      <c r="G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spans="1:19" ht="12.75" hidden="1" customHeight="1" x14ac:dyDescent="0.25">
      <c r="A797" s="6"/>
      <c r="B797" s="6"/>
      <c r="C797" s="6"/>
      <c r="D797" s="6"/>
      <c r="E797" s="6"/>
      <c r="F797" s="6"/>
      <c r="G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spans="1:19" ht="12.75" hidden="1" customHeight="1" x14ac:dyDescent="0.25">
      <c r="A798" s="6"/>
      <c r="B798" s="6"/>
      <c r="C798" s="6"/>
      <c r="D798" s="6"/>
      <c r="E798" s="6"/>
      <c r="F798" s="6"/>
      <c r="G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spans="1:19" ht="12.75" hidden="1" customHeight="1" x14ac:dyDescent="0.25">
      <c r="A799" s="6"/>
      <c r="B799" s="6"/>
      <c r="C799" s="6"/>
      <c r="D799" s="6"/>
      <c r="E799" s="6"/>
      <c r="F799" s="6"/>
      <c r="G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spans="1:19" ht="12.75" hidden="1" customHeight="1" x14ac:dyDescent="0.25">
      <c r="A800" s="6"/>
      <c r="B800" s="6"/>
      <c r="C800" s="6"/>
      <c r="D800" s="6"/>
      <c r="E800" s="6"/>
      <c r="F800" s="6"/>
      <c r="G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spans="1:19" ht="12.75" hidden="1" customHeight="1" x14ac:dyDescent="0.25">
      <c r="A801" s="6"/>
      <c r="B801" s="6"/>
      <c r="C801" s="6"/>
      <c r="D801" s="6"/>
      <c r="E801" s="6"/>
      <c r="F801" s="6"/>
      <c r="G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spans="1:19" ht="12.75" hidden="1" customHeight="1" x14ac:dyDescent="0.25">
      <c r="A802" s="6"/>
      <c r="B802" s="6"/>
      <c r="C802" s="6"/>
      <c r="D802" s="6"/>
      <c r="E802" s="6"/>
      <c r="F802" s="6"/>
      <c r="G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spans="1:19" ht="12.75" hidden="1" customHeight="1" x14ac:dyDescent="0.25">
      <c r="A803" s="6"/>
      <c r="B803" s="6"/>
      <c r="C803" s="6"/>
      <c r="D803" s="6"/>
      <c r="E803" s="6"/>
      <c r="F803" s="6"/>
      <c r="G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spans="1:19" ht="12.75" hidden="1" customHeight="1" x14ac:dyDescent="0.25">
      <c r="A804" s="6"/>
      <c r="B804" s="6"/>
      <c r="C804" s="6"/>
      <c r="D804" s="6"/>
      <c r="E804" s="6"/>
      <c r="F804" s="6"/>
      <c r="G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spans="1:19" ht="12.75" hidden="1" customHeight="1" x14ac:dyDescent="0.25">
      <c r="A805" s="6"/>
      <c r="B805" s="6"/>
      <c r="C805" s="6"/>
      <c r="D805" s="6"/>
      <c r="E805" s="6"/>
      <c r="F805" s="6"/>
      <c r="G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spans="1:19" ht="12.75" hidden="1" customHeight="1" x14ac:dyDescent="0.25">
      <c r="A806" s="6"/>
      <c r="B806" s="6"/>
      <c r="C806" s="6"/>
      <c r="D806" s="6"/>
      <c r="E806" s="6"/>
      <c r="F806" s="6"/>
      <c r="G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spans="1:19" ht="12.75" hidden="1" customHeight="1" x14ac:dyDescent="0.25">
      <c r="A807" s="6"/>
      <c r="B807" s="6"/>
      <c r="C807" s="6"/>
      <c r="D807" s="6"/>
      <c r="E807" s="6"/>
      <c r="F807" s="6"/>
      <c r="G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spans="1:19" ht="12.75" hidden="1" customHeight="1" x14ac:dyDescent="0.25">
      <c r="A808" s="6"/>
      <c r="B808" s="6"/>
      <c r="C808" s="6"/>
      <c r="D808" s="6"/>
      <c r="E808" s="6"/>
      <c r="F808" s="6"/>
      <c r="G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spans="1:19" ht="12.75" hidden="1" customHeight="1" x14ac:dyDescent="0.25">
      <c r="A809" s="6"/>
      <c r="B809" s="6"/>
      <c r="C809" s="6"/>
      <c r="D809" s="6"/>
      <c r="E809" s="6"/>
      <c r="F809" s="6"/>
      <c r="G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spans="1:19" ht="12.75" hidden="1" customHeight="1" x14ac:dyDescent="0.25">
      <c r="A810" s="6"/>
      <c r="B810" s="6"/>
      <c r="C810" s="6"/>
      <c r="D810" s="6"/>
      <c r="E810" s="6"/>
      <c r="F810" s="6"/>
      <c r="G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spans="1:19" ht="12.75" hidden="1" customHeight="1" x14ac:dyDescent="0.25">
      <c r="A811" s="6"/>
      <c r="B811" s="6"/>
      <c r="C811" s="6"/>
      <c r="D811" s="6"/>
      <c r="E811" s="6"/>
      <c r="F811" s="6"/>
      <c r="G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spans="1:19" ht="12.75" hidden="1" customHeight="1" x14ac:dyDescent="0.25">
      <c r="A812" s="6"/>
      <c r="B812" s="6"/>
      <c r="C812" s="6"/>
      <c r="D812" s="6"/>
      <c r="E812" s="6"/>
      <c r="F812" s="6"/>
      <c r="G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spans="1:19" ht="12.75" hidden="1" customHeight="1" x14ac:dyDescent="0.25">
      <c r="A813" s="6"/>
      <c r="B813" s="6"/>
      <c r="C813" s="6"/>
      <c r="D813" s="6"/>
      <c r="E813" s="6"/>
      <c r="F813" s="6"/>
      <c r="G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spans="1:19" ht="12.75" hidden="1" customHeight="1" x14ac:dyDescent="0.25">
      <c r="A814" s="6"/>
      <c r="B814" s="6"/>
      <c r="C814" s="6"/>
      <c r="D814" s="6"/>
      <c r="E814" s="6"/>
      <c r="F814" s="6"/>
      <c r="G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spans="1:19" ht="12.75" hidden="1" customHeight="1" x14ac:dyDescent="0.25">
      <c r="A815" s="6"/>
      <c r="B815" s="6"/>
      <c r="C815" s="6"/>
      <c r="D815" s="6"/>
      <c r="E815" s="6"/>
      <c r="F815" s="6"/>
      <c r="G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spans="1:19" ht="12.75" hidden="1" customHeight="1" x14ac:dyDescent="0.25">
      <c r="A816" s="6"/>
      <c r="B816" s="6"/>
      <c r="C816" s="6"/>
      <c r="D816" s="6"/>
      <c r="E816" s="6"/>
      <c r="F816" s="6"/>
      <c r="G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spans="1:19" ht="12.75" hidden="1" customHeight="1" x14ac:dyDescent="0.25">
      <c r="A817" s="6"/>
      <c r="B817" s="6"/>
      <c r="C817" s="6"/>
      <c r="D817" s="6"/>
      <c r="E817" s="6"/>
      <c r="F817" s="6"/>
      <c r="G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spans="1:19" ht="12.75" hidden="1" customHeight="1" x14ac:dyDescent="0.25">
      <c r="A818" s="6"/>
      <c r="B818" s="6"/>
      <c r="C818" s="6"/>
      <c r="D818" s="6"/>
      <c r="E818" s="6"/>
      <c r="F818" s="6"/>
      <c r="G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spans="1:19" ht="12.75" hidden="1" customHeight="1" x14ac:dyDescent="0.25">
      <c r="A819" s="6"/>
      <c r="B819" s="6"/>
      <c r="C819" s="6"/>
      <c r="D819" s="6"/>
      <c r="E819" s="6"/>
      <c r="F819" s="6"/>
      <c r="G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spans="1:19" ht="12.75" hidden="1" customHeight="1" x14ac:dyDescent="0.25">
      <c r="A820" s="6"/>
      <c r="B820" s="6"/>
      <c r="C820" s="6"/>
      <c r="D820" s="6"/>
      <c r="E820" s="6"/>
      <c r="F820" s="6"/>
      <c r="G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spans="1:19" ht="12.75" hidden="1" customHeight="1" x14ac:dyDescent="0.25">
      <c r="A821" s="6"/>
      <c r="B821" s="6"/>
      <c r="C821" s="6"/>
      <c r="D821" s="6"/>
      <c r="E821" s="6"/>
      <c r="F821" s="6"/>
      <c r="G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spans="1:19" ht="12.75" hidden="1" customHeight="1" x14ac:dyDescent="0.25">
      <c r="A822" s="6"/>
      <c r="B822" s="6"/>
      <c r="C822" s="6"/>
      <c r="D822" s="6"/>
      <c r="E822" s="6"/>
      <c r="F822" s="6"/>
      <c r="G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spans="1:19" ht="12.75" hidden="1" customHeight="1" x14ac:dyDescent="0.25">
      <c r="A823" s="6"/>
      <c r="B823" s="6"/>
      <c r="C823" s="6"/>
      <c r="D823" s="6"/>
      <c r="E823" s="6"/>
      <c r="F823" s="6"/>
      <c r="G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spans="1:19" ht="12.75" hidden="1" customHeight="1" x14ac:dyDescent="0.25">
      <c r="A824" s="6"/>
      <c r="B824" s="6"/>
      <c r="C824" s="6"/>
      <c r="D824" s="6"/>
      <c r="E824" s="6"/>
      <c r="F824" s="6"/>
      <c r="G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spans="1:19" ht="12.75" hidden="1" customHeight="1" x14ac:dyDescent="0.25">
      <c r="A825" s="6"/>
      <c r="B825" s="6"/>
      <c r="C825" s="6"/>
      <c r="D825" s="6"/>
      <c r="E825" s="6"/>
      <c r="F825" s="6"/>
      <c r="G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spans="1:19" ht="12.75" hidden="1" customHeight="1" x14ac:dyDescent="0.25">
      <c r="A826" s="6"/>
      <c r="B826" s="6"/>
      <c r="C826" s="6"/>
      <c r="D826" s="6"/>
      <c r="E826" s="6"/>
      <c r="F826" s="6"/>
      <c r="G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spans="1:19" ht="12.75" hidden="1" customHeight="1" x14ac:dyDescent="0.25">
      <c r="A827" s="6"/>
      <c r="B827" s="6"/>
      <c r="C827" s="6"/>
      <c r="D827" s="6"/>
      <c r="E827" s="6"/>
      <c r="F827" s="6"/>
      <c r="G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ht="12.75" hidden="1" customHeight="1" x14ac:dyDescent="0.25">
      <c r="A828" s="6"/>
      <c r="B828" s="6"/>
      <c r="C828" s="6"/>
      <c r="D828" s="6"/>
      <c r="E828" s="6"/>
      <c r="F828" s="6"/>
      <c r="G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spans="1:19" ht="12.75" hidden="1" customHeight="1" x14ac:dyDescent="0.25">
      <c r="A829" s="6"/>
      <c r="B829" s="6"/>
      <c r="C829" s="6"/>
      <c r="D829" s="6"/>
      <c r="E829" s="6"/>
      <c r="F829" s="6"/>
      <c r="G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spans="1:19" ht="12.75" hidden="1" customHeight="1" x14ac:dyDescent="0.25">
      <c r="A830" s="6"/>
      <c r="B830" s="6"/>
      <c r="C830" s="6"/>
      <c r="D830" s="6"/>
      <c r="E830" s="6"/>
      <c r="F830" s="6"/>
      <c r="G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spans="1:19" ht="12.75" hidden="1" customHeight="1" x14ac:dyDescent="0.25">
      <c r="A831" s="6"/>
      <c r="B831" s="6"/>
      <c r="C831" s="6"/>
      <c r="D831" s="6"/>
      <c r="E831" s="6"/>
      <c r="F831" s="6"/>
      <c r="G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spans="1:19" ht="12.75" hidden="1" customHeight="1" x14ac:dyDescent="0.25">
      <c r="A832" s="6"/>
      <c r="B832" s="6"/>
      <c r="C832" s="6"/>
      <c r="D832" s="6"/>
      <c r="E832" s="6"/>
      <c r="F832" s="6"/>
      <c r="G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spans="1:19" ht="12.75" hidden="1" customHeight="1" x14ac:dyDescent="0.25">
      <c r="A833" s="6"/>
      <c r="B833" s="6"/>
      <c r="C833" s="6"/>
      <c r="D833" s="6"/>
      <c r="E833" s="6"/>
      <c r="F833" s="6"/>
      <c r="G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spans="1:19" ht="12.75" hidden="1" customHeight="1" x14ac:dyDescent="0.25">
      <c r="A834" s="6"/>
      <c r="B834" s="6"/>
      <c r="C834" s="6"/>
      <c r="D834" s="6"/>
      <c r="E834" s="6"/>
      <c r="F834" s="6"/>
      <c r="G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spans="1:19" ht="12.75" hidden="1" customHeight="1" x14ac:dyDescent="0.25">
      <c r="A835" s="6"/>
      <c r="B835" s="6"/>
      <c r="C835" s="6"/>
      <c r="D835" s="6"/>
      <c r="E835" s="6"/>
      <c r="F835" s="6"/>
      <c r="G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spans="1:19" ht="12.75" hidden="1" customHeight="1" x14ac:dyDescent="0.25">
      <c r="A836" s="6"/>
      <c r="B836" s="6"/>
      <c r="C836" s="6"/>
      <c r="D836" s="6"/>
      <c r="E836" s="6"/>
      <c r="F836" s="6"/>
      <c r="G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spans="1:19" ht="12.75" hidden="1" customHeight="1" x14ac:dyDescent="0.25">
      <c r="A837" s="6"/>
      <c r="B837" s="6"/>
      <c r="C837" s="6"/>
      <c r="D837" s="6"/>
      <c r="E837" s="6"/>
      <c r="F837" s="6"/>
      <c r="G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spans="1:19" ht="12.75" hidden="1" customHeight="1" x14ac:dyDescent="0.25">
      <c r="A838" s="6"/>
      <c r="B838" s="6"/>
      <c r="C838" s="6"/>
      <c r="D838" s="6"/>
      <c r="E838" s="6"/>
      <c r="F838" s="6"/>
      <c r="G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spans="1:19" ht="12.75" hidden="1" customHeight="1" x14ac:dyDescent="0.25">
      <c r="A839" s="6"/>
      <c r="B839" s="6"/>
      <c r="C839" s="6"/>
      <c r="D839" s="6"/>
      <c r="E839" s="6"/>
      <c r="F839" s="6"/>
      <c r="G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spans="1:19" ht="12.75" hidden="1" customHeight="1" x14ac:dyDescent="0.25">
      <c r="A840" s="6"/>
      <c r="B840" s="6"/>
      <c r="C840" s="6"/>
      <c r="D840" s="6"/>
      <c r="E840" s="6"/>
      <c r="F840" s="6"/>
      <c r="G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ht="12.75" hidden="1" customHeight="1" x14ac:dyDescent="0.25">
      <c r="A841" s="6"/>
      <c r="B841" s="6"/>
      <c r="C841" s="6"/>
      <c r="D841" s="6"/>
      <c r="E841" s="6"/>
      <c r="F841" s="6"/>
      <c r="G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spans="1:19" ht="12.75" hidden="1" customHeight="1" x14ac:dyDescent="0.25">
      <c r="A842" s="6"/>
      <c r="B842" s="6"/>
      <c r="C842" s="6"/>
      <c r="D842" s="6"/>
      <c r="E842" s="6"/>
      <c r="F842" s="6"/>
      <c r="G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spans="1:19" ht="12.75" hidden="1" customHeight="1" x14ac:dyDescent="0.25">
      <c r="A843" s="6"/>
      <c r="B843" s="6"/>
      <c r="C843" s="6"/>
      <c r="D843" s="6"/>
      <c r="E843" s="6"/>
      <c r="F843" s="6"/>
      <c r="G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spans="1:19" ht="12.75" hidden="1" customHeight="1" x14ac:dyDescent="0.25">
      <c r="A844" s="6"/>
      <c r="B844" s="6"/>
      <c r="C844" s="6"/>
      <c r="D844" s="6"/>
      <c r="E844" s="6"/>
      <c r="F844" s="6"/>
      <c r="G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spans="1:19" ht="12.75" hidden="1" customHeight="1" x14ac:dyDescent="0.25">
      <c r="A845" s="6"/>
      <c r="B845" s="6"/>
      <c r="C845" s="6"/>
      <c r="D845" s="6"/>
      <c r="E845" s="6"/>
      <c r="F845" s="6"/>
      <c r="G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spans="1:19" ht="12.75" hidden="1" customHeight="1" x14ac:dyDescent="0.25">
      <c r="A846" s="6"/>
      <c r="B846" s="6"/>
      <c r="C846" s="6"/>
      <c r="D846" s="6"/>
      <c r="E846" s="6"/>
      <c r="F846" s="6"/>
      <c r="G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spans="1:19" ht="12.75" hidden="1" customHeight="1" x14ac:dyDescent="0.25">
      <c r="A847" s="6"/>
      <c r="B847" s="6"/>
      <c r="C847" s="6"/>
      <c r="D847" s="6"/>
      <c r="E847" s="6"/>
      <c r="F847" s="6"/>
      <c r="G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spans="1:19" ht="12.75" hidden="1" customHeight="1" x14ac:dyDescent="0.25">
      <c r="A848" s="6"/>
      <c r="B848" s="6"/>
      <c r="C848" s="6"/>
      <c r="D848" s="6"/>
      <c r="E848" s="6"/>
      <c r="F848" s="6"/>
      <c r="G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spans="1:19" ht="12.75" hidden="1" customHeight="1" x14ac:dyDescent="0.25">
      <c r="A849" s="6"/>
      <c r="B849" s="6"/>
      <c r="C849" s="6"/>
      <c r="D849" s="6"/>
      <c r="E849" s="6"/>
      <c r="F849" s="6"/>
      <c r="G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spans="1:19" ht="12.75" hidden="1" customHeight="1" x14ac:dyDescent="0.25">
      <c r="A850" s="6"/>
      <c r="B850" s="6"/>
      <c r="C850" s="6"/>
      <c r="D850" s="6"/>
      <c r="E850" s="6"/>
      <c r="F850" s="6"/>
      <c r="G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spans="1:19" ht="12.75" hidden="1" customHeight="1" x14ac:dyDescent="0.25">
      <c r="A851" s="6"/>
      <c r="B851" s="6"/>
      <c r="C851" s="6"/>
      <c r="D851" s="6"/>
      <c r="E851" s="6"/>
      <c r="F851" s="6"/>
      <c r="G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spans="1:19" ht="12.75" hidden="1" customHeight="1" x14ac:dyDescent="0.25">
      <c r="A852" s="6"/>
      <c r="B852" s="6"/>
      <c r="C852" s="6"/>
      <c r="D852" s="6"/>
      <c r="E852" s="6"/>
      <c r="F852" s="6"/>
      <c r="G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spans="1:19" ht="12.75" hidden="1" customHeight="1" x14ac:dyDescent="0.25">
      <c r="A853" s="6"/>
      <c r="B853" s="6"/>
      <c r="C853" s="6"/>
      <c r="D853" s="6"/>
      <c r="E853" s="6"/>
      <c r="F853" s="6"/>
      <c r="G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spans="1:19" ht="12.75" hidden="1" customHeight="1" x14ac:dyDescent="0.25">
      <c r="A854" s="6"/>
      <c r="B854" s="6"/>
      <c r="C854" s="6"/>
      <c r="D854" s="6"/>
      <c r="E854" s="6"/>
      <c r="F854" s="6"/>
      <c r="G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spans="1:19" ht="12.75" hidden="1" customHeight="1" x14ac:dyDescent="0.25">
      <c r="A855" s="6"/>
      <c r="B855" s="6"/>
      <c r="C855" s="6"/>
      <c r="D855" s="6"/>
      <c r="E855" s="6"/>
      <c r="F855" s="6"/>
      <c r="G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spans="1:19" ht="12.75" hidden="1" customHeight="1" x14ac:dyDescent="0.25">
      <c r="A856" s="6"/>
      <c r="B856" s="6"/>
      <c r="C856" s="6"/>
      <c r="D856" s="6"/>
      <c r="E856" s="6"/>
      <c r="F856" s="6"/>
      <c r="G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spans="1:19" ht="12.75" hidden="1" customHeight="1" x14ac:dyDescent="0.25">
      <c r="A857" s="6"/>
      <c r="B857" s="6"/>
      <c r="C857" s="6"/>
      <c r="D857" s="6"/>
      <c r="E857" s="6"/>
      <c r="F857" s="6"/>
      <c r="G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spans="1:19" ht="12.75" hidden="1" customHeight="1" x14ac:dyDescent="0.25">
      <c r="A858" s="6"/>
      <c r="B858" s="6"/>
      <c r="C858" s="6"/>
      <c r="D858" s="6"/>
      <c r="E858" s="6"/>
      <c r="F858" s="6"/>
      <c r="G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ht="12.75" hidden="1" customHeight="1" x14ac:dyDescent="0.25">
      <c r="A859" s="6"/>
      <c r="B859" s="6"/>
      <c r="C859" s="6"/>
      <c r="D859" s="6"/>
      <c r="E859" s="6"/>
      <c r="F859" s="6"/>
      <c r="G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spans="1:19" ht="12.75" hidden="1" customHeight="1" x14ac:dyDescent="0.25">
      <c r="A860" s="6"/>
      <c r="B860" s="6"/>
      <c r="C860" s="6"/>
      <c r="D860" s="6"/>
      <c r="E860" s="6"/>
      <c r="F860" s="6"/>
      <c r="G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spans="1:19" ht="12.75" hidden="1" customHeight="1" x14ac:dyDescent="0.25">
      <c r="A861" s="6"/>
      <c r="B861" s="6"/>
      <c r="C861" s="6"/>
      <c r="D861" s="6"/>
      <c r="E861" s="6"/>
      <c r="F861" s="6"/>
      <c r="G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spans="1:19" ht="12.75" hidden="1" customHeight="1" x14ac:dyDescent="0.25">
      <c r="A862" s="6"/>
      <c r="B862" s="6"/>
      <c r="C862" s="6"/>
      <c r="D862" s="6"/>
      <c r="E862" s="6"/>
      <c r="F862" s="6"/>
      <c r="G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spans="1:19" ht="12.75" hidden="1" customHeight="1" x14ac:dyDescent="0.25">
      <c r="A863" s="6"/>
      <c r="B863" s="6"/>
      <c r="C863" s="6"/>
      <c r="D863" s="6"/>
      <c r="E863" s="6"/>
      <c r="F863" s="6"/>
      <c r="G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spans="1:19" ht="12.75" hidden="1" customHeight="1" x14ac:dyDescent="0.25">
      <c r="A864" s="6"/>
      <c r="B864" s="6"/>
      <c r="C864" s="6"/>
      <c r="D864" s="6"/>
      <c r="E864" s="6"/>
      <c r="F864" s="6"/>
      <c r="G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spans="1:19" ht="12.75" hidden="1" customHeight="1" x14ac:dyDescent="0.25">
      <c r="A865" s="6"/>
      <c r="B865" s="6"/>
      <c r="C865" s="6"/>
      <c r="D865" s="6"/>
      <c r="E865" s="6"/>
      <c r="F865" s="6"/>
      <c r="G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spans="1:19" ht="12.75" hidden="1" customHeight="1" x14ac:dyDescent="0.25">
      <c r="A866" s="6"/>
      <c r="B866" s="6"/>
      <c r="C866" s="6"/>
      <c r="D866" s="6"/>
      <c r="E866" s="6"/>
      <c r="F866" s="6"/>
      <c r="G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spans="1:19" ht="12.75" hidden="1" customHeight="1" x14ac:dyDescent="0.25">
      <c r="A867" s="6"/>
      <c r="B867" s="6"/>
      <c r="C867" s="6"/>
      <c r="D867" s="6"/>
      <c r="E867" s="6"/>
      <c r="F867" s="6"/>
      <c r="G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spans="1:19" ht="12.75" hidden="1" customHeight="1" x14ac:dyDescent="0.25">
      <c r="A868" s="6"/>
      <c r="B868" s="6"/>
      <c r="C868" s="6"/>
      <c r="D868" s="6"/>
      <c r="E868" s="6"/>
      <c r="F868" s="6"/>
      <c r="G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spans="1:19" ht="12.75" hidden="1" customHeight="1" x14ac:dyDescent="0.25">
      <c r="A869" s="6"/>
      <c r="B869" s="6"/>
      <c r="C869" s="6"/>
      <c r="D869" s="6"/>
      <c r="E869" s="6"/>
      <c r="F869" s="6"/>
      <c r="G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spans="1:19" ht="12.75" hidden="1" customHeight="1" x14ac:dyDescent="0.25">
      <c r="A870" s="6"/>
      <c r="B870" s="6"/>
      <c r="C870" s="6"/>
      <c r="D870" s="6"/>
      <c r="E870" s="6"/>
      <c r="F870" s="6"/>
      <c r="G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spans="1:19" ht="12.75" hidden="1" customHeight="1" x14ac:dyDescent="0.25">
      <c r="A871" s="6"/>
      <c r="B871" s="6"/>
      <c r="C871" s="6"/>
      <c r="D871" s="6"/>
      <c r="E871" s="6"/>
      <c r="F871" s="6"/>
      <c r="G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spans="1:19" ht="12.75" hidden="1" customHeight="1" x14ac:dyDescent="0.25">
      <c r="A872" s="6"/>
      <c r="B872" s="6"/>
      <c r="C872" s="6"/>
      <c r="D872" s="6"/>
      <c r="E872" s="6"/>
      <c r="F872" s="6"/>
      <c r="G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spans="1:19" ht="12.75" hidden="1" customHeight="1" x14ac:dyDescent="0.25">
      <c r="A873" s="6"/>
      <c r="B873" s="6"/>
      <c r="C873" s="6"/>
      <c r="D873" s="6"/>
      <c r="E873" s="6"/>
      <c r="F873" s="6"/>
      <c r="G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spans="1:19" ht="12.75" hidden="1" customHeight="1" x14ac:dyDescent="0.25">
      <c r="A874" s="6"/>
      <c r="B874" s="6"/>
      <c r="C874" s="6"/>
      <c r="D874" s="6"/>
      <c r="E874" s="6"/>
      <c r="F874" s="6"/>
      <c r="G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spans="1:19" ht="12.75" hidden="1" customHeight="1" x14ac:dyDescent="0.25">
      <c r="A875" s="6"/>
      <c r="B875" s="6"/>
      <c r="C875" s="6"/>
      <c r="D875" s="6"/>
      <c r="E875" s="6"/>
      <c r="F875" s="6"/>
      <c r="G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spans="1:19" ht="12.75" hidden="1" customHeight="1" x14ac:dyDescent="0.25">
      <c r="A876" s="6"/>
      <c r="B876" s="6"/>
      <c r="C876" s="6"/>
      <c r="D876" s="6"/>
      <c r="E876" s="6"/>
      <c r="F876" s="6"/>
      <c r="G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spans="1:19" ht="12.75" hidden="1" customHeight="1" x14ac:dyDescent="0.25">
      <c r="A877" s="6"/>
      <c r="B877" s="6"/>
      <c r="C877" s="6"/>
      <c r="D877" s="6"/>
      <c r="E877" s="6"/>
      <c r="F877" s="6"/>
      <c r="G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spans="1:19" ht="12.75" hidden="1" customHeight="1" x14ac:dyDescent="0.25">
      <c r="A878" s="6"/>
      <c r="B878" s="6"/>
      <c r="C878" s="6"/>
      <c r="D878" s="6"/>
      <c r="E878" s="6"/>
      <c r="F878" s="6"/>
      <c r="G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spans="1:19" ht="12.75" hidden="1" customHeight="1" x14ac:dyDescent="0.25">
      <c r="A879" s="6"/>
      <c r="B879" s="6"/>
      <c r="C879" s="6"/>
      <c r="D879" s="6"/>
      <c r="E879" s="6"/>
      <c r="F879" s="6"/>
      <c r="G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spans="1:19" ht="12.75" hidden="1" customHeight="1" x14ac:dyDescent="0.25">
      <c r="A880" s="6"/>
      <c r="B880" s="6"/>
      <c r="C880" s="6"/>
      <c r="D880" s="6"/>
      <c r="E880" s="6"/>
      <c r="F880" s="6"/>
      <c r="G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spans="1:19" ht="12.75" hidden="1" customHeight="1" x14ac:dyDescent="0.25">
      <c r="A881" s="6"/>
      <c r="B881" s="6"/>
      <c r="C881" s="6"/>
      <c r="D881" s="6"/>
      <c r="E881" s="6"/>
      <c r="F881" s="6"/>
      <c r="G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spans="1:19" ht="12.75" hidden="1" customHeight="1" x14ac:dyDescent="0.25">
      <c r="A882" s="6"/>
      <c r="B882" s="6"/>
      <c r="C882" s="6"/>
      <c r="D882" s="6"/>
      <c r="E882" s="6"/>
      <c r="F882" s="6"/>
      <c r="G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spans="1:19" ht="12.75" hidden="1" customHeight="1" x14ac:dyDescent="0.25">
      <c r="A883" s="6"/>
      <c r="B883" s="6"/>
      <c r="C883" s="6"/>
      <c r="D883" s="6"/>
      <c r="E883" s="6"/>
      <c r="F883" s="6"/>
      <c r="G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spans="1:19" ht="12.75" hidden="1" customHeight="1" x14ac:dyDescent="0.25">
      <c r="A884" s="6"/>
      <c r="B884" s="6"/>
      <c r="C884" s="6"/>
      <c r="D884" s="6"/>
      <c r="E884" s="6"/>
      <c r="F884" s="6"/>
      <c r="G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spans="1:19" ht="12.75" hidden="1" customHeight="1" x14ac:dyDescent="0.25">
      <c r="A885" s="6"/>
      <c r="B885" s="6"/>
      <c r="C885" s="6"/>
      <c r="D885" s="6"/>
      <c r="E885" s="6"/>
      <c r="F885" s="6"/>
      <c r="G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spans="1:19" ht="12.75" hidden="1" customHeight="1" x14ac:dyDescent="0.25">
      <c r="A886" s="6"/>
      <c r="B886" s="6"/>
      <c r="C886" s="6"/>
      <c r="D886" s="6"/>
      <c r="E886" s="6"/>
      <c r="F886" s="6"/>
      <c r="G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spans="1:19" ht="12.75" hidden="1" customHeight="1" x14ac:dyDescent="0.25">
      <c r="A887" s="6"/>
      <c r="B887" s="6"/>
      <c r="C887" s="6"/>
      <c r="D887" s="6"/>
      <c r="E887" s="6"/>
      <c r="F887" s="6"/>
      <c r="G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spans="1:19" ht="12.75" hidden="1" customHeight="1" x14ac:dyDescent="0.25">
      <c r="A888" s="6"/>
      <c r="B888" s="6"/>
      <c r="C888" s="6"/>
      <c r="D888" s="6"/>
      <c r="E888" s="6"/>
      <c r="F888" s="6"/>
      <c r="G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spans="1:19" ht="12.75" hidden="1" customHeight="1" x14ac:dyDescent="0.25">
      <c r="A889" s="6"/>
      <c r="B889" s="6"/>
      <c r="C889" s="6"/>
      <c r="D889" s="6"/>
      <c r="E889" s="6"/>
      <c r="F889" s="6"/>
      <c r="G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spans="1:19" ht="12.75" hidden="1" customHeight="1" x14ac:dyDescent="0.25">
      <c r="A890" s="6"/>
      <c r="B890" s="6"/>
      <c r="C890" s="6"/>
      <c r="D890" s="6"/>
      <c r="E890" s="6"/>
      <c r="F890" s="6"/>
      <c r="G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spans="1:19" ht="12.75" hidden="1" customHeight="1" x14ac:dyDescent="0.25">
      <c r="A891" s="6"/>
      <c r="B891" s="6"/>
      <c r="C891" s="6"/>
      <c r="D891" s="6"/>
      <c r="E891" s="6"/>
      <c r="F891" s="6"/>
      <c r="G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spans="1:19" ht="12.75" hidden="1" customHeight="1" x14ac:dyDescent="0.25">
      <c r="A892" s="6"/>
      <c r="B892" s="6"/>
      <c r="C892" s="6"/>
      <c r="D892" s="6"/>
      <c r="E892" s="6"/>
      <c r="F892" s="6"/>
      <c r="G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spans="1:19" ht="12.75" hidden="1" customHeight="1" x14ac:dyDescent="0.25">
      <c r="A893" s="6"/>
      <c r="B893" s="6"/>
      <c r="C893" s="6"/>
      <c r="D893" s="6"/>
      <c r="E893" s="6"/>
      <c r="F893" s="6"/>
      <c r="G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spans="1:19" ht="12.75" hidden="1" customHeight="1" x14ac:dyDescent="0.25">
      <c r="A894" s="6"/>
      <c r="B894" s="6"/>
      <c r="C894" s="6"/>
      <c r="D894" s="6"/>
      <c r="E894" s="6"/>
      <c r="F894" s="6"/>
      <c r="G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spans="1:19" ht="12.75" hidden="1" customHeight="1" x14ac:dyDescent="0.25">
      <c r="A895" s="6"/>
      <c r="B895" s="6"/>
      <c r="C895" s="6"/>
      <c r="D895" s="6"/>
      <c r="E895" s="6"/>
      <c r="F895" s="6"/>
      <c r="G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spans="1:19" ht="12.75" hidden="1" customHeight="1" x14ac:dyDescent="0.25">
      <c r="A896" s="6"/>
      <c r="B896" s="6"/>
      <c r="C896" s="6"/>
      <c r="D896" s="6"/>
      <c r="E896" s="6"/>
      <c r="F896" s="6"/>
      <c r="G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spans="1:19" ht="12.75" hidden="1" customHeight="1" x14ac:dyDescent="0.25">
      <c r="A897" s="6"/>
      <c r="B897" s="6"/>
      <c r="C897" s="6"/>
      <c r="D897" s="6"/>
      <c r="E897" s="6"/>
      <c r="F897" s="6"/>
      <c r="G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spans="1:19" ht="12.75" hidden="1" customHeight="1" x14ac:dyDescent="0.25">
      <c r="A898" s="6"/>
      <c r="B898" s="6"/>
      <c r="C898" s="6"/>
      <c r="D898" s="6"/>
      <c r="E898" s="6"/>
      <c r="F898" s="6"/>
      <c r="G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spans="1:19" ht="12.75" hidden="1" customHeight="1" x14ac:dyDescent="0.25">
      <c r="A899" s="6"/>
      <c r="B899" s="6"/>
      <c r="C899" s="6"/>
      <c r="D899" s="6"/>
      <c r="E899" s="6"/>
      <c r="F899" s="6"/>
      <c r="G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spans="1:19" ht="12.75" hidden="1" customHeight="1" x14ac:dyDescent="0.25">
      <c r="A900" s="6"/>
      <c r="B900" s="6"/>
      <c r="C900" s="6"/>
      <c r="D900" s="6"/>
      <c r="E900" s="6"/>
      <c r="F900" s="6"/>
      <c r="G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spans="1:19" ht="12.75" hidden="1" customHeight="1" x14ac:dyDescent="0.25">
      <c r="A901" s="6"/>
      <c r="B901" s="6"/>
      <c r="C901" s="6"/>
      <c r="D901" s="6"/>
      <c r="E901" s="6"/>
      <c r="F901" s="6"/>
      <c r="G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spans="1:19" ht="12.75" hidden="1" customHeight="1" x14ac:dyDescent="0.25">
      <c r="A902" s="6"/>
      <c r="B902" s="6"/>
      <c r="C902" s="6"/>
      <c r="D902" s="6"/>
      <c r="E902" s="6"/>
      <c r="F902" s="6"/>
      <c r="G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spans="1:19" ht="12.75" hidden="1" customHeight="1" x14ac:dyDescent="0.25">
      <c r="A903" s="6"/>
      <c r="B903" s="6"/>
      <c r="C903" s="6"/>
      <c r="D903" s="6"/>
      <c r="E903" s="6"/>
      <c r="F903" s="6"/>
      <c r="G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spans="1:19" ht="12.75" hidden="1" customHeight="1" x14ac:dyDescent="0.25">
      <c r="A904" s="6"/>
      <c r="B904" s="6"/>
      <c r="C904" s="6"/>
      <c r="D904" s="6"/>
      <c r="E904" s="6"/>
      <c r="F904" s="6"/>
      <c r="G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spans="1:19" ht="12.75" hidden="1" customHeight="1" x14ac:dyDescent="0.25">
      <c r="A905" s="6"/>
      <c r="B905" s="6"/>
      <c r="C905" s="6"/>
      <c r="D905" s="6"/>
      <c r="E905" s="6"/>
      <c r="F905" s="6"/>
      <c r="G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spans="1:19" ht="12.75" hidden="1" customHeight="1" x14ac:dyDescent="0.25">
      <c r="A906" s="6"/>
      <c r="B906" s="6"/>
      <c r="C906" s="6"/>
      <c r="D906" s="6"/>
      <c r="E906" s="6"/>
      <c r="F906" s="6"/>
      <c r="G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spans="1:19" ht="12.75" hidden="1" customHeight="1" x14ac:dyDescent="0.25">
      <c r="A907" s="6"/>
      <c r="B907" s="6"/>
      <c r="C907" s="6"/>
      <c r="D907" s="6"/>
      <c r="E907" s="6"/>
      <c r="F907" s="6"/>
      <c r="G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spans="1:19" ht="12.75" hidden="1" customHeight="1" x14ac:dyDescent="0.25">
      <c r="A908" s="6"/>
      <c r="B908" s="6"/>
      <c r="C908" s="6"/>
      <c r="D908" s="6"/>
      <c r="E908" s="6"/>
      <c r="F908" s="6"/>
      <c r="G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spans="1:19" ht="12.75" hidden="1" customHeight="1" x14ac:dyDescent="0.25">
      <c r="A909" s="6"/>
      <c r="B909" s="6"/>
      <c r="C909" s="6"/>
      <c r="D909" s="6"/>
      <c r="E909" s="6"/>
      <c r="F909" s="6"/>
      <c r="G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spans="1:19" ht="12.75" hidden="1" customHeight="1" x14ac:dyDescent="0.25">
      <c r="A910" s="6"/>
      <c r="B910" s="6"/>
      <c r="C910" s="6"/>
      <c r="D910" s="6"/>
      <c r="E910" s="6"/>
      <c r="F910" s="6"/>
      <c r="G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spans="1:19" ht="12.75" hidden="1" customHeight="1" x14ac:dyDescent="0.25">
      <c r="A911" s="6"/>
      <c r="B911" s="6"/>
      <c r="C911" s="6"/>
      <c r="D911" s="6"/>
      <c r="E911" s="6"/>
      <c r="F911" s="6"/>
      <c r="G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spans="1:19" ht="12.75" hidden="1" customHeight="1" x14ac:dyDescent="0.25">
      <c r="A912" s="6"/>
      <c r="B912" s="6"/>
      <c r="C912" s="6"/>
      <c r="D912" s="6"/>
      <c r="E912" s="6"/>
      <c r="F912" s="6"/>
      <c r="G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spans="1:19" ht="12.75" hidden="1" customHeight="1" x14ac:dyDescent="0.25">
      <c r="A913" s="6"/>
      <c r="B913" s="6"/>
      <c r="C913" s="6"/>
      <c r="D913" s="6"/>
      <c r="E913" s="6"/>
      <c r="F913" s="6"/>
      <c r="G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spans="1:19" ht="12.75" hidden="1" customHeight="1" x14ac:dyDescent="0.25">
      <c r="A914" s="6"/>
      <c r="B914" s="6"/>
      <c r="C914" s="6"/>
      <c r="D914" s="6"/>
      <c r="E914" s="6"/>
      <c r="F914" s="6"/>
      <c r="G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spans="1:19" ht="12.75" hidden="1" customHeight="1" x14ac:dyDescent="0.25">
      <c r="A915" s="6"/>
      <c r="B915" s="6"/>
      <c r="C915" s="6"/>
      <c r="D915" s="6"/>
      <c r="E915" s="6"/>
      <c r="F915" s="6"/>
      <c r="G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spans="1:19" ht="12.75" hidden="1" customHeight="1" x14ac:dyDescent="0.25">
      <c r="A916" s="6"/>
      <c r="B916" s="6"/>
      <c r="C916" s="6"/>
      <c r="D916" s="6"/>
      <c r="E916" s="6"/>
      <c r="F916" s="6"/>
      <c r="G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spans="1:19" ht="12.75" hidden="1" customHeight="1" x14ac:dyDescent="0.25">
      <c r="A917" s="6"/>
      <c r="B917" s="6"/>
      <c r="C917" s="6"/>
      <c r="D917" s="6"/>
      <c r="E917" s="6"/>
      <c r="F917" s="6"/>
      <c r="G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spans="1:19" ht="12.75" hidden="1" customHeight="1" x14ac:dyDescent="0.25">
      <c r="A918" s="6"/>
      <c r="B918" s="6"/>
      <c r="C918" s="6"/>
      <c r="D918" s="6"/>
      <c r="E918" s="6"/>
      <c r="F918" s="6"/>
      <c r="G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spans="1:19" ht="12.75" hidden="1" customHeight="1" x14ac:dyDescent="0.25">
      <c r="A919" s="6"/>
      <c r="B919" s="6"/>
      <c r="C919" s="6"/>
      <c r="D919" s="6"/>
      <c r="E919" s="6"/>
      <c r="F919" s="6"/>
      <c r="G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spans="1:19" ht="12.75" hidden="1" customHeight="1" x14ac:dyDescent="0.25">
      <c r="A920" s="6"/>
      <c r="B920" s="6"/>
      <c r="C920" s="6"/>
      <c r="D920" s="6"/>
      <c r="E920" s="6"/>
      <c r="F920" s="6"/>
      <c r="G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spans="1:19" ht="12.75" hidden="1" customHeight="1" x14ac:dyDescent="0.25">
      <c r="A921" s="6"/>
      <c r="B921" s="6"/>
      <c r="C921" s="6"/>
      <c r="D921" s="6"/>
      <c r="E921" s="6"/>
      <c r="F921" s="6"/>
      <c r="G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spans="1:19" ht="12.75" hidden="1" customHeight="1" x14ac:dyDescent="0.25">
      <c r="A922" s="6"/>
      <c r="B922" s="6"/>
      <c r="C922" s="6"/>
      <c r="D922" s="6"/>
      <c r="E922" s="6"/>
      <c r="F922" s="6"/>
      <c r="G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spans="1:19" ht="12.75" hidden="1" customHeight="1" x14ac:dyDescent="0.25">
      <c r="A923" s="6"/>
      <c r="B923" s="6"/>
      <c r="C923" s="6"/>
      <c r="D923" s="6"/>
      <c r="E923" s="6"/>
      <c r="F923" s="6"/>
      <c r="G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spans="1:19" ht="12.75" hidden="1" customHeight="1" x14ac:dyDescent="0.25">
      <c r="A924" s="6"/>
      <c r="B924" s="6"/>
      <c r="C924" s="6"/>
      <c r="D924" s="6"/>
      <c r="E924" s="6"/>
      <c r="F924" s="6"/>
      <c r="G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spans="1:19" ht="12.75" hidden="1" customHeight="1" x14ac:dyDescent="0.25">
      <c r="A925" s="6"/>
      <c r="B925" s="6"/>
      <c r="C925" s="6"/>
      <c r="D925" s="6"/>
      <c r="E925" s="6"/>
      <c r="F925" s="6"/>
      <c r="G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spans="1:19" ht="12.75" hidden="1" customHeight="1" x14ac:dyDescent="0.25">
      <c r="A926" s="6"/>
      <c r="B926" s="6"/>
      <c r="C926" s="6"/>
      <c r="D926" s="6"/>
      <c r="E926" s="6"/>
      <c r="F926" s="6"/>
      <c r="G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spans="1:19" ht="12.75" hidden="1" customHeight="1" x14ac:dyDescent="0.25">
      <c r="A927" s="6"/>
      <c r="B927" s="6"/>
      <c r="C927" s="6"/>
      <c r="D927" s="6"/>
      <c r="E927" s="6"/>
      <c r="F927" s="6"/>
      <c r="G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spans="1:19" ht="12.75" hidden="1" customHeight="1" x14ac:dyDescent="0.25">
      <c r="A928" s="6"/>
      <c r="B928" s="6"/>
      <c r="C928" s="6"/>
      <c r="D928" s="6"/>
      <c r="E928" s="6"/>
      <c r="F928" s="6"/>
      <c r="G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spans="1:19" ht="12.75" hidden="1" customHeight="1" x14ac:dyDescent="0.25">
      <c r="A929" s="6"/>
      <c r="B929" s="6"/>
      <c r="C929" s="6"/>
      <c r="D929" s="6"/>
      <c r="E929" s="6"/>
      <c r="F929" s="6"/>
      <c r="G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spans="1:19" ht="12.75" hidden="1" customHeight="1" x14ac:dyDescent="0.25">
      <c r="A930" s="6"/>
      <c r="B930" s="6"/>
      <c r="C930" s="6"/>
      <c r="D930" s="6"/>
      <c r="E930" s="6"/>
      <c r="F930" s="6"/>
      <c r="G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spans="1:19" ht="12.75" hidden="1" customHeight="1" x14ac:dyDescent="0.25">
      <c r="A931" s="6"/>
      <c r="B931" s="6"/>
      <c r="C931" s="6"/>
      <c r="D931" s="6"/>
      <c r="E931" s="6"/>
      <c r="F931" s="6"/>
      <c r="G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spans="1:19" ht="12.75" hidden="1" customHeight="1" x14ac:dyDescent="0.25">
      <c r="A932" s="6"/>
      <c r="B932" s="6"/>
      <c r="C932" s="6"/>
      <c r="D932" s="6"/>
      <c r="E932" s="6"/>
      <c r="F932" s="6"/>
      <c r="G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spans="1:19" ht="12.75" hidden="1" customHeight="1" x14ac:dyDescent="0.25">
      <c r="A933" s="6"/>
      <c r="B933" s="6"/>
      <c r="C933" s="6"/>
      <c r="D933" s="6"/>
      <c r="E933" s="6"/>
      <c r="F933" s="6"/>
      <c r="G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spans="1:19" ht="12.75" hidden="1" customHeight="1" x14ac:dyDescent="0.25">
      <c r="A934" s="6"/>
      <c r="B934" s="6"/>
      <c r="C934" s="6"/>
      <c r="D934" s="6"/>
      <c r="E934" s="6"/>
      <c r="F934" s="6"/>
      <c r="G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spans="1:19" ht="12.75" hidden="1" customHeight="1" x14ac:dyDescent="0.25">
      <c r="A935" s="6"/>
      <c r="B935" s="6"/>
      <c r="C935" s="6"/>
      <c r="D935" s="6"/>
      <c r="E935" s="6"/>
      <c r="F935" s="6"/>
      <c r="G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spans="1:19" ht="12.75" hidden="1" customHeight="1" x14ac:dyDescent="0.25">
      <c r="A936" s="6"/>
      <c r="B936" s="6"/>
      <c r="C936" s="6"/>
      <c r="D936" s="6"/>
      <c r="E936" s="6"/>
      <c r="F936" s="6"/>
      <c r="G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spans="1:19" ht="12.75" hidden="1" customHeight="1" x14ac:dyDescent="0.25">
      <c r="A937" s="6"/>
      <c r="B937" s="6"/>
      <c r="C937" s="6"/>
      <c r="D937" s="6"/>
      <c r="E937" s="6"/>
      <c r="F937" s="6"/>
      <c r="G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spans="1:19" ht="12.75" hidden="1" customHeight="1" x14ac:dyDescent="0.25">
      <c r="A938" s="6"/>
      <c r="B938" s="6"/>
      <c r="C938" s="6"/>
      <c r="D938" s="6"/>
      <c r="E938" s="6"/>
      <c r="F938" s="6"/>
      <c r="G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spans="1:19" ht="12.75" hidden="1" customHeight="1" x14ac:dyDescent="0.25">
      <c r="A939" s="6"/>
      <c r="B939" s="6"/>
      <c r="C939" s="6"/>
      <c r="D939" s="6"/>
      <c r="E939" s="6"/>
      <c r="F939" s="6"/>
      <c r="G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spans="1:19" ht="12.75" hidden="1" customHeight="1" x14ac:dyDescent="0.25">
      <c r="A940" s="6"/>
      <c r="B940" s="6"/>
      <c r="C940" s="6"/>
      <c r="D940" s="6"/>
      <c r="E940" s="6"/>
      <c r="F940" s="6"/>
      <c r="G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spans="1:19" ht="12.75" hidden="1" customHeight="1" x14ac:dyDescent="0.25">
      <c r="A941" s="6"/>
      <c r="B941" s="6"/>
      <c r="C941" s="6"/>
      <c r="D941" s="6"/>
      <c r="E941" s="6"/>
      <c r="F941" s="6"/>
      <c r="G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spans="1:19" ht="12.75" hidden="1" customHeight="1" x14ac:dyDescent="0.25">
      <c r="A942" s="6"/>
      <c r="B942" s="6"/>
      <c r="C942" s="6"/>
      <c r="D942" s="6"/>
      <c r="E942" s="6"/>
      <c r="F942" s="6"/>
      <c r="G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spans="1:19" ht="12.75" hidden="1" customHeight="1" x14ac:dyDescent="0.25">
      <c r="A943" s="6"/>
      <c r="B943" s="6"/>
      <c r="C943" s="6"/>
      <c r="D943" s="6"/>
      <c r="E943" s="6"/>
      <c r="F943" s="6"/>
      <c r="G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spans="1:19" ht="12.75" hidden="1" customHeight="1" x14ac:dyDescent="0.25">
      <c r="A944" s="6"/>
      <c r="B944" s="6"/>
      <c r="C944" s="6"/>
      <c r="D944" s="6"/>
      <c r="E944" s="6"/>
      <c r="F944" s="6"/>
      <c r="G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spans="1:19" ht="12.75" hidden="1" customHeight="1" x14ac:dyDescent="0.25">
      <c r="A945" s="6"/>
      <c r="B945" s="6"/>
      <c r="C945" s="6"/>
      <c r="D945" s="6"/>
      <c r="E945" s="6"/>
      <c r="F945" s="6"/>
      <c r="G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spans="1:19" ht="12.75" hidden="1" customHeight="1" x14ac:dyDescent="0.25">
      <c r="A946" s="6"/>
      <c r="B946" s="6"/>
      <c r="C946" s="6"/>
      <c r="D946" s="6"/>
      <c r="E946" s="6"/>
      <c r="F946" s="6"/>
      <c r="G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spans="1:19" ht="12.75" hidden="1" customHeight="1" x14ac:dyDescent="0.25">
      <c r="A947" s="6"/>
      <c r="B947" s="6"/>
      <c r="C947" s="6"/>
      <c r="D947" s="6"/>
      <c r="E947" s="6"/>
      <c r="F947" s="6"/>
      <c r="G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spans="1:19" ht="12.75" hidden="1" customHeight="1" x14ac:dyDescent="0.25">
      <c r="A948" s="6"/>
      <c r="B948" s="6"/>
      <c r="C948" s="6"/>
      <c r="D948" s="6"/>
      <c r="E948" s="6"/>
      <c r="F948" s="6"/>
      <c r="G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spans="1:19" ht="12.75" hidden="1" customHeight="1" x14ac:dyDescent="0.25">
      <c r="A949" s="6"/>
      <c r="B949" s="6"/>
      <c r="C949" s="6"/>
      <c r="D949" s="6"/>
      <c r="E949" s="6"/>
      <c r="F949" s="6"/>
      <c r="G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spans="1:19" ht="12.75" hidden="1" customHeight="1" x14ac:dyDescent="0.25">
      <c r="A950" s="6"/>
      <c r="B950" s="6"/>
      <c r="C950" s="6"/>
      <c r="D950" s="6"/>
      <c r="E950" s="6"/>
      <c r="F950" s="6"/>
      <c r="G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spans="1:19" ht="12.75" hidden="1" customHeight="1" x14ac:dyDescent="0.25">
      <c r="A951" s="6"/>
      <c r="B951" s="6"/>
      <c r="C951" s="6"/>
      <c r="D951" s="6"/>
      <c r="E951" s="6"/>
      <c r="F951" s="6"/>
      <c r="G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spans="1:19" ht="12.75" hidden="1" customHeight="1" x14ac:dyDescent="0.25">
      <c r="A952" s="6"/>
      <c r="B952" s="6"/>
      <c r="C952" s="6"/>
      <c r="D952" s="6"/>
      <c r="E952" s="6"/>
      <c r="F952" s="6"/>
      <c r="G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spans="1:19" ht="12.75" hidden="1" customHeight="1" x14ac:dyDescent="0.25">
      <c r="A953" s="6"/>
      <c r="B953" s="6"/>
      <c r="C953" s="6"/>
      <c r="D953" s="6"/>
      <c r="E953" s="6"/>
      <c r="F953" s="6"/>
      <c r="G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spans="1:19" ht="12.75" hidden="1" customHeight="1" x14ac:dyDescent="0.25">
      <c r="A954" s="6"/>
      <c r="B954" s="6"/>
      <c r="C954" s="6"/>
      <c r="D954" s="6"/>
      <c r="E954" s="6"/>
      <c r="F954" s="6"/>
      <c r="G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spans="1:19" ht="12.75" hidden="1" customHeight="1" x14ac:dyDescent="0.25">
      <c r="A955" s="6"/>
      <c r="B955" s="6"/>
      <c r="C955" s="6"/>
      <c r="D955" s="6"/>
      <c r="E955" s="6"/>
      <c r="F955" s="6"/>
      <c r="G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spans="1:19" ht="12.75" hidden="1" customHeight="1" x14ac:dyDescent="0.25">
      <c r="A956" s="6"/>
      <c r="B956" s="6"/>
      <c r="C956" s="6"/>
      <c r="D956" s="6"/>
      <c r="E956" s="6"/>
      <c r="F956" s="6"/>
      <c r="G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spans="1:19" ht="12.75" hidden="1" customHeight="1" x14ac:dyDescent="0.25">
      <c r="A957" s="6"/>
      <c r="B957" s="6"/>
      <c r="C957" s="6"/>
      <c r="D957" s="6"/>
      <c r="E957" s="6"/>
      <c r="F957" s="6"/>
      <c r="G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spans="1:19" ht="12.75" hidden="1" customHeight="1" x14ac:dyDescent="0.25">
      <c r="A958" s="6"/>
      <c r="B958" s="6"/>
      <c r="C958" s="6"/>
      <c r="D958" s="6"/>
      <c r="E958" s="6"/>
      <c r="F958" s="6"/>
      <c r="G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spans="1:19" ht="12.75" hidden="1" customHeight="1" x14ac:dyDescent="0.25">
      <c r="A959" s="6"/>
      <c r="B959" s="6"/>
      <c r="C959" s="6"/>
      <c r="D959" s="6"/>
      <c r="E959" s="6"/>
      <c r="F959" s="6"/>
      <c r="G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spans="1:19" ht="12.75" hidden="1" customHeight="1" x14ac:dyDescent="0.25">
      <c r="A960" s="6"/>
      <c r="B960" s="6"/>
      <c r="C960" s="6"/>
      <c r="D960" s="6"/>
      <c r="E960" s="6"/>
      <c r="F960" s="6"/>
      <c r="G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spans="1:19" ht="12.75" hidden="1" customHeight="1" x14ac:dyDescent="0.25">
      <c r="A961" s="6"/>
      <c r="B961" s="6"/>
      <c r="C961" s="6"/>
      <c r="D961" s="6"/>
      <c r="E961" s="6"/>
      <c r="F961" s="6"/>
      <c r="G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spans="1:19" ht="12.75" hidden="1" customHeight="1" x14ac:dyDescent="0.25">
      <c r="A962" s="6"/>
      <c r="B962" s="6"/>
      <c r="C962" s="6"/>
      <c r="D962" s="6"/>
      <c r="E962" s="6"/>
      <c r="F962" s="6"/>
      <c r="G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spans="1:19" ht="12.75" hidden="1" customHeight="1" x14ac:dyDescent="0.25">
      <c r="A963" s="6"/>
      <c r="B963" s="6"/>
      <c r="C963" s="6"/>
      <c r="D963" s="6"/>
      <c r="E963" s="6"/>
      <c r="F963" s="6"/>
      <c r="G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spans="1:19" ht="12.75" hidden="1" customHeight="1" x14ac:dyDescent="0.25">
      <c r="A964" s="6"/>
      <c r="B964" s="6"/>
      <c r="C964" s="6"/>
      <c r="D964" s="6"/>
      <c r="E964" s="6"/>
      <c r="F964" s="6"/>
      <c r="G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spans="1:19" ht="12.75" hidden="1" customHeight="1" x14ac:dyDescent="0.25">
      <c r="A965" s="6"/>
      <c r="B965" s="6"/>
      <c r="C965" s="6"/>
      <c r="D965" s="6"/>
      <c r="E965" s="6"/>
      <c r="F965" s="6"/>
      <c r="G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spans="1:19" ht="12.75" hidden="1" customHeight="1" x14ac:dyDescent="0.25">
      <c r="A966" s="6"/>
      <c r="B966" s="6"/>
      <c r="C966" s="6"/>
      <c r="D966" s="6"/>
      <c r="E966" s="6"/>
      <c r="F966" s="6"/>
      <c r="G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spans="1:19" ht="12.75" hidden="1" customHeight="1" x14ac:dyDescent="0.25">
      <c r="A967" s="6"/>
      <c r="B967" s="6"/>
      <c r="C967" s="6"/>
      <c r="D967" s="6"/>
      <c r="E967" s="6"/>
      <c r="F967" s="6"/>
      <c r="G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spans="1:19" ht="12.75" hidden="1" customHeight="1" x14ac:dyDescent="0.25">
      <c r="A968" s="6"/>
      <c r="B968" s="6"/>
      <c r="C968" s="6"/>
      <c r="D968" s="6"/>
      <c r="E968" s="6"/>
      <c r="F968" s="6"/>
      <c r="G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spans="1:19" ht="12.75" hidden="1" customHeight="1" x14ac:dyDescent="0.25">
      <c r="A969" s="6"/>
      <c r="B969" s="6"/>
      <c r="C969" s="6"/>
      <c r="D969" s="6"/>
      <c r="E969" s="6"/>
      <c r="F969" s="6"/>
      <c r="G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spans="1:19" ht="12.75" hidden="1" customHeight="1" x14ac:dyDescent="0.25">
      <c r="A970" s="6"/>
      <c r="B970" s="6"/>
      <c r="C970" s="6"/>
      <c r="D970" s="6"/>
      <c r="E970" s="6"/>
      <c r="F970" s="6"/>
      <c r="G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spans="1:19" ht="12.75" hidden="1" customHeight="1" x14ac:dyDescent="0.25">
      <c r="A971" s="6"/>
      <c r="B971" s="6"/>
      <c r="C971" s="6"/>
      <c r="D971" s="6"/>
      <c r="E971" s="6"/>
      <c r="F971" s="6"/>
      <c r="G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spans="1:19" ht="12.75" hidden="1" customHeight="1" x14ac:dyDescent="0.25">
      <c r="A972" s="6"/>
      <c r="B972" s="6"/>
      <c r="C972" s="6"/>
      <c r="D972" s="6"/>
      <c r="E972" s="6"/>
      <c r="F972" s="6"/>
      <c r="G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spans="1:19" ht="12.75" hidden="1" customHeight="1" x14ac:dyDescent="0.25">
      <c r="A973" s="6"/>
      <c r="B973" s="6"/>
      <c r="C973" s="6"/>
      <c r="D973" s="6"/>
      <c r="E973" s="6"/>
      <c r="F973" s="6"/>
      <c r="G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spans="1:19" ht="12.75" hidden="1" customHeight="1" x14ac:dyDescent="0.25">
      <c r="A974" s="6"/>
      <c r="B974" s="6"/>
      <c r="C974" s="6"/>
      <c r="D974" s="6"/>
      <c r="E974" s="6"/>
      <c r="F974" s="6"/>
      <c r="G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spans="1:19" ht="12.75" hidden="1" customHeight="1" x14ac:dyDescent="0.25">
      <c r="A975" s="6"/>
      <c r="B975" s="6"/>
      <c r="C975" s="6"/>
      <c r="D975" s="6"/>
      <c r="E975" s="6"/>
      <c r="F975" s="6"/>
      <c r="G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spans="1:19" ht="12.75" hidden="1" customHeight="1" x14ac:dyDescent="0.25">
      <c r="A976" s="6"/>
      <c r="B976" s="6"/>
      <c r="C976" s="6"/>
      <c r="D976" s="6"/>
      <c r="E976" s="6"/>
      <c r="F976" s="6"/>
      <c r="G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spans="1:19" ht="12.75" hidden="1" customHeight="1" x14ac:dyDescent="0.25">
      <c r="A977" s="6"/>
      <c r="B977" s="6"/>
      <c r="C977" s="6"/>
      <c r="D977" s="6"/>
      <c r="E977" s="6"/>
      <c r="F977" s="6"/>
      <c r="G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spans="1:19" ht="12.75" hidden="1" customHeight="1" x14ac:dyDescent="0.25">
      <c r="A978" s="6"/>
      <c r="B978" s="6"/>
      <c r="C978" s="6"/>
      <c r="D978" s="6"/>
      <c r="E978" s="6"/>
      <c r="F978" s="6"/>
      <c r="G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spans="1:19" ht="12.75" hidden="1" customHeight="1" x14ac:dyDescent="0.25">
      <c r="A979" s="6"/>
      <c r="B979" s="6"/>
      <c r="C979" s="6"/>
      <c r="D979" s="6"/>
      <c r="E979" s="6"/>
      <c r="F979" s="6"/>
      <c r="G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spans="1:19" ht="12.75" hidden="1" customHeight="1" x14ac:dyDescent="0.25">
      <c r="A980" s="6"/>
      <c r="B980" s="6"/>
      <c r="C980" s="6"/>
      <c r="D980" s="6"/>
      <c r="E980" s="6"/>
      <c r="F980" s="6"/>
      <c r="G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spans="1:19" ht="12.75" hidden="1" customHeight="1" x14ac:dyDescent="0.25">
      <c r="A981" s="6"/>
      <c r="B981" s="6"/>
      <c r="C981" s="6"/>
      <c r="D981" s="6"/>
      <c r="E981" s="6"/>
      <c r="F981" s="6"/>
      <c r="G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spans="1:19" ht="12.75" hidden="1" customHeight="1" x14ac:dyDescent="0.25">
      <c r="A982" s="6"/>
      <c r="B982" s="6"/>
      <c r="C982" s="6"/>
      <c r="D982" s="6"/>
      <c r="E982" s="6"/>
      <c r="F982" s="6"/>
      <c r="G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spans="1:19" ht="12.75" hidden="1" customHeight="1" x14ac:dyDescent="0.25">
      <c r="A983" s="6"/>
      <c r="B983" s="6"/>
      <c r="C983" s="6"/>
      <c r="D983" s="6"/>
      <c r="E983" s="6"/>
      <c r="F983" s="6"/>
      <c r="G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spans="1:19" ht="12.75" hidden="1" customHeight="1" x14ac:dyDescent="0.25">
      <c r="A984" s="6"/>
      <c r="B984" s="6"/>
      <c r="C984" s="6"/>
      <c r="D984" s="6"/>
      <c r="E984" s="6"/>
      <c r="F984" s="6"/>
      <c r="G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spans="1:19" ht="12.75" hidden="1" customHeight="1" x14ac:dyDescent="0.25">
      <c r="A985" s="6"/>
      <c r="B985" s="6"/>
      <c r="C985" s="6"/>
      <c r="D985" s="6"/>
      <c r="E985" s="6"/>
      <c r="F985" s="6"/>
      <c r="G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spans="1:19" ht="12.75" hidden="1" customHeight="1" x14ac:dyDescent="0.25">
      <c r="A986" s="6"/>
      <c r="B986" s="6"/>
      <c r="C986" s="6"/>
      <c r="D986" s="6"/>
      <c r="E986" s="6"/>
      <c r="F986" s="6"/>
      <c r="G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spans="1:19" ht="12.75" hidden="1" customHeight="1" x14ac:dyDescent="0.25">
      <c r="A987" s="6"/>
      <c r="B987" s="6"/>
      <c r="C987" s="6"/>
      <c r="D987" s="6"/>
      <c r="E987" s="6"/>
      <c r="F987" s="6"/>
      <c r="G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spans="1:19" ht="12.75" hidden="1" customHeight="1" x14ac:dyDescent="0.25">
      <c r="A988" s="6"/>
      <c r="B988" s="6"/>
      <c r="C988" s="6"/>
      <c r="D988" s="6"/>
      <c r="E988" s="6"/>
      <c r="F988" s="6"/>
      <c r="G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spans="1:19" ht="12.75" hidden="1" customHeight="1" x14ac:dyDescent="0.25">
      <c r="A989" s="6"/>
      <c r="B989" s="6"/>
      <c r="C989" s="6"/>
      <c r="D989" s="6"/>
      <c r="E989" s="6"/>
      <c r="F989" s="6"/>
      <c r="G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spans="1:19" ht="12.75" hidden="1" customHeight="1" x14ac:dyDescent="0.25">
      <c r="A990" s="6"/>
      <c r="B990" s="6"/>
      <c r="C990" s="6"/>
      <c r="D990" s="6"/>
      <c r="E990" s="6"/>
      <c r="F990" s="6"/>
      <c r="G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spans="1:19" ht="12.75" hidden="1" customHeight="1" x14ac:dyDescent="0.25">
      <c r="A991" s="6"/>
      <c r="B991" s="6"/>
      <c r="C991" s="6"/>
      <c r="D991" s="6"/>
      <c r="E991" s="6"/>
      <c r="F991" s="6"/>
      <c r="G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spans="1:19" ht="12.75" hidden="1" customHeight="1" x14ac:dyDescent="0.25">
      <c r="A992" s="6"/>
      <c r="B992" s="6"/>
      <c r="C992" s="6"/>
      <c r="D992" s="6"/>
      <c r="E992" s="6"/>
      <c r="F992" s="6"/>
      <c r="G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spans="1:19" ht="12.75" hidden="1" customHeight="1" x14ac:dyDescent="0.25">
      <c r="A993" s="6"/>
      <c r="B993" s="6"/>
      <c r="C993" s="6"/>
      <c r="D993" s="6"/>
      <c r="E993" s="6"/>
      <c r="F993" s="6"/>
      <c r="G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spans="1:19" ht="12.75" hidden="1" customHeight="1" x14ac:dyDescent="0.25">
      <c r="A994" s="6"/>
      <c r="B994" s="6"/>
      <c r="C994" s="6"/>
      <c r="D994" s="6"/>
      <c r="E994" s="6"/>
      <c r="F994" s="6"/>
      <c r="G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spans="1:19" ht="12.75" hidden="1" customHeight="1" x14ac:dyDescent="0.25">
      <c r="A995" s="6"/>
      <c r="B995" s="6"/>
      <c r="C995" s="6"/>
      <c r="D995" s="6"/>
      <c r="E995" s="6"/>
      <c r="F995" s="6"/>
      <c r="G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spans="1:19" ht="12.75" hidden="1" customHeight="1" x14ac:dyDescent="0.25">
      <c r="A996" s="6"/>
      <c r="B996" s="6"/>
      <c r="C996" s="6"/>
      <c r="D996" s="6"/>
      <c r="E996" s="6"/>
      <c r="F996" s="6"/>
      <c r="G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spans="1:19" ht="12.75" hidden="1" customHeight="1" x14ac:dyDescent="0.25">
      <c r="A997" s="6"/>
      <c r="B997" s="6"/>
      <c r="C997" s="6"/>
      <c r="D997" s="6"/>
      <c r="E997" s="6"/>
      <c r="F997" s="6"/>
      <c r="G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spans="1:19" ht="12.75" hidden="1" customHeight="1" x14ac:dyDescent="0.25">
      <c r="A998" s="6"/>
      <c r="B998" s="6"/>
      <c r="C998" s="6"/>
      <c r="D998" s="6"/>
      <c r="E998" s="6"/>
      <c r="F998" s="6"/>
      <c r="G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spans="1:19" ht="12.75" hidden="1" customHeight="1" x14ac:dyDescent="0.25">
      <c r="A999" s="6"/>
      <c r="B999" s="6"/>
      <c r="C999" s="6"/>
      <c r="D999" s="6"/>
      <c r="E999" s="6"/>
      <c r="F999" s="6"/>
      <c r="G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spans="1:19" ht="12.75" hidden="1" customHeight="1" x14ac:dyDescent="0.25">
      <c r="A1000" s="6"/>
      <c r="B1000" s="6"/>
      <c r="C1000" s="6"/>
      <c r="D1000" s="6"/>
      <c r="E1000" s="6"/>
      <c r="F1000" s="6"/>
      <c r="G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spans="1:19" ht="12.75" hidden="1" customHeight="1" x14ac:dyDescent="0.25">
      <c r="A1001" s="6"/>
      <c r="B1001" s="6"/>
      <c r="C1001" s="6"/>
      <c r="D1001" s="6"/>
      <c r="E1001" s="6"/>
      <c r="F1001" s="6"/>
      <c r="G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spans="1:19" ht="12.75" hidden="1" customHeight="1" x14ac:dyDescent="0.25">
      <c r="A1002" s="6"/>
      <c r="B1002" s="6"/>
      <c r="C1002" s="6"/>
      <c r="D1002" s="6"/>
      <c r="E1002" s="6"/>
      <c r="F1002" s="6"/>
      <c r="G1002" s="6"/>
    </row>
  </sheetData>
  <sheetProtection algorithmName="SHA-512" hashValue="PobNtuxvIgJkNZXQiTxTowL+Dh8IikZ6vmgABWn+Eiraqq2CAsM1GP4/UApJyTDgDZZxqBHHIM3+A2wro7HZyA==" saltValue="YEUwBY18Jdq7NwSfbICwfA==" spinCount="100000" sheet="1" selectLockedCells="1"/>
  <autoFilter ref="I13:I134" xr:uid="{00000000-0009-0000-0000-000000000000}"/>
  <mergeCells count="146">
    <mergeCell ref="J1:Y3"/>
    <mergeCell ref="J29:Q29"/>
    <mergeCell ref="T109:V109"/>
    <mergeCell ref="T110:V110"/>
    <mergeCell ref="Q76:Q77"/>
    <mergeCell ref="J79:S79"/>
    <mergeCell ref="J81:S81"/>
    <mergeCell ref="J84:S84"/>
    <mergeCell ref="J86:M86"/>
    <mergeCell ref="P86:S86"/>
    <mergeCell ref="J87:M87"/>
    <mergeCell ref="J89:M89"/>
    <mergeCell ref="J90:M90"/>
    <mergeCell ref="J105:Q105"/>
    <mergeCell ref="J106:Q106"/>
    <mergeCell ref="J107:Q107"/>
    <mergeCell ref="J108:Q108"/>
    <mergeCell ref="J95:S95"/>
    <mergeCell ref="J97:S97"/>
    <mergeCell ref="J98:S98"/>
    <mergeCell ref="J100:Q101"/>
    <mergeCell ref="R100:R101"/>
    <mergeCell ref="S100:S101"/>
    <mergeCell ref="J102:Q102"/>
    <mergeCell ref="J103:Q103"/>
    <mergeCell ref="T111:V111"/>
    <mergeCell ref="T101:V102"/>
    <mergeCell ref="W101:W102"/>
    <mergeCell ref="X101:X102"/>
    <mergeCell ref="Y101:Y102"/>
    <mergeCell ref="T103:V103"/>
    <mergeCell ref="T104:V104"/>
    <mergeCell ref="T105:V105"/>
    <mergeCell ref="T106:V106"/>
    <mergeCell ref="T107:V107"/>
    <mergeCell ref="T108:V108"/>
    <mergeCell ref="J104:Q104"/>
    <mergeCell ref="J126:M126"/>
    <mergeCell ref="P126:S126"/>
    <mergeCell ref="J127:M127"/>
    <mergeCell ref="J129:M129"/>
    <mergeCell ref="J130:M130"/>
    <mergeCell ref="J109:Q109"/>
    <mergeCell ref="J110:Q110"/>
    <mergeCell ref="J111:Q111"/>
    <mergeCell ref="K113:S113"/>
    <mergeCell ref="J115:S115"/>
    <mergeCell ref="M116:M117"/>
    <mergeCell ref="Q116:Q117"/>
    <mergeCell ref="N116:P116"/>
    <mergeCell ref="N117:P117"/>
    <mergeCell ref="J119:S119"/>
    <mergeCell ref="J121:S121"/>
    <mergeCell ref="J124:S124"/>
    <mergeCell ref="J63:Q63"/>
    <mergeCell ref="J64:Q64"/>
    <mergeCell ref="J65:Q65"/>
    <mergeCell ref="J66:Q66"/>
    <mergeCell ref="J67:Q67"/>
    <mergeCell ref="J68:Q68"/>
    <mergeCell ref="N76:P76"/>
    <mergeCell ref="N77:P77"/>
    <mergeCell ref="J69:Q69"/>
    <mergeCell ref="J70:Q70"/>
    <mergeCell ref="J71:Q71"/>
    <mergeCell ref="K73:S73"/>
    <mergeCell ref="J75:S75"/>
    <mergeCell ref="M76:M77"/>
    <mergeCell ref="T66:V66"/>
    <mergeCell ref="T67:V67"/>
    <mergeCell ref="T68:V68"/>
    <mergeCell ref="T69:V69"/>
    <mergeCell ref="T70:V70"/>
    <mergeCell ref="T71:V71"/>
    <mergeCell ref="T61:V62"/>
    <mergeCell ref="W61:W62"/>
    <mergeCell ref="X61:X62"/>
    <mergeCell ref="T63:V63"/>
    <mergeCell ref="T64:V64"/>
    <mergeCell ref="T65:V65"/>
    <mergeCell ref="J60:Q61"/>
    <mergeCell ref="R60:R61"/>
    <mergeCell ref="S60:S61"/>
    <mergeCell ref="Y61:Y62"/>
    <mergeCell ref="J41:Y42"/>
    <mergeCell ref="K49:N49"/>
    <mergeCell ref="K50:N50"/>
    <mergeCell ref="P44:Q44"/>
    <mergeCell ref="P46:S46"/>
    <mergeCell ref="P48:T48"/>
    <mergeCell ref="J62:Q62"/>
    <mergeCell ref="K46:N46"/>
    <mergeCell ref="K48:N48"/>
    <mergeCell ref="J15:Y16"/>
    <mergeCell ref="I7:I12"/>
    <mergeCell ref="J9:S9"/>
    <mergeCell ref="X12:Y12"/>
    <mergeCell ref="J7:R7"/>
    <mergeCell ref="X11:Y11"/>
    <mergeCell ref="X10:Y10"/>
    <mergeCell ref="J56:S56"/>
    <mergeCell ref="J58:S58"/>
    <mergeCell ref="J32:Q32"/>
    <mergeCell ref="J36:Y36"/>
    <mergeCell ref="N37:N38"/>
    <mergeCell ref="R37:R38"/>
    <mergeCell ref="J40:Y40"/>
    <mergeCell ref="K44:L44"/>
    <mergeCell ref="J34:Y34"/>
    <mergeCell ref="J31:O31"/>
    <mergeCell ref="P31:Q31"/>
    <mergeCell ref="X13:Y13"/>
    <mergeCell ref="X21:X22"/>
    <mergeCell ref="Y21:Y22"/>
    <mergeCell ref="T21:V22"/>
    <mergeCell ref="T23:V23"/>
    <mergeCell ref="J21:Q22"/>
    <mergeCell ref="J14:Y14"/>
    <mergeCell ref="J13:W13"/>
    <mergeCell ref="J4:Y4"/>
    <mergeCell ref="J5:X5"/>
    <mergeCell ref="S6:Y6"/>
    <mergeCell ref="J6:R6"/>
    <mergeCell ref="S7:Y7"/>
    <mergeCell ref="J8:Y8"/>
    <mergeCell ref="J10:W12"/>
    <mergeCell ref="T30:V30"/>
    <mergeCell ref="T31:V31"/>
    <mergeCell ref="J24:Q24"/>
    <mergeCell ref="T24:V24"/>
    <mergeCell ref="J25:Q25"/>
    <mergeCell ref="T25:V25"/>
    <mergeCell ref="T28:V28"/>
    <mergeCell ref="J17:K19"/>
    <mergeCell ref="L17:Y19"/>
    <mergeCell ref="J26:Q26"/>
    <mergeCell ref="T26:V26"/>
    <mergeCell ref="T27:V27"/>
    <mergeCell ref="J27:Q27"/>
    <mergeCell ref="J28:Q28"/>
    <mergeCell ref="T29:V29"/>
    <mergeCell ref="J30:Q30"/>
    <mergeCell ref="S21:S22"/>
    <mergeCell ref="W21:W22"/>
    <mergeCell ref="J23:Q23"/>
    <mergeCell ref="R21:R22"/>
  </mergeCells>
  <conditionalFormatting sqref="J32:S32">
    <cfRule type="cellIs" dxfId="3" priority="3" operator="equal">
      <formula>$R$14</formula>
    </cfRule>
    <cfRule type="cellIs" dxfId="2" priority="4" operator="equal">
      <formula>"COM"</formula>
    </cfRule>
  </conditionalFormatting>
  <conditionalFormatting sqref="T31:V31 T71:V71 T111:V111">
    <cfRule type="expression" dxfId="1" priority="5" stopIfTrue="1">
      <formula>AND(T31&lt;&gt;"OK",T31&lt;&gt;"-",T31&lt;&gt;"")</formula>
    </cfRule>
    <cfRule type="cellIs" dxfId="0" priority="6" stopIfTrue="1" operator="equal">
      <formula>"OK"</formula>
    </cfRule>
  </conditionalFormatting>
  <dataValidations count="7">
    <dataValidation type="decimal" allowBlank="1" showInputMessage="1" showErrorMessage="1" prompt="Erro de valores - Digite um valor entre 0% e 100%" sqref="S23:S28 S62:S67 S102:S107" xr:uid="{00000000-0002-0000-0000-000000000000}">
      <formula1>0</formula1>
      <formula2>1</formula2>
    </dataValidation>
    <dataValidation type="decimal" allowBlank="1" showInputMessage="1" showErrorMessage="1" prompt="Erro de valores - Digite um valor maior do que 0." sqref="S29 S68 S108" xr:uid="{00000000-0002-0000-0000-000001000000}">
      <formula1>0</formula1>
      <formula2>1</formula2>
    </dataValidation>
    <dataValidation type="decimal" operator="greaterThanOrEqual" allowBlank="1" showInputMessage="1" showErrorMessage="1" prompt="Valores comuns: - Normalmente entre 2 e 5%." sqref="X13" xr:uid="{00000000-0002-0000-0000-000002000000}">
      <formula1>0</formula1>
    </dataValidation>
    <dataValidation type="list" allowBlank="1" showErrorMessage="1" sqref="J98" xr:uid="{00000000-0002-0000-0000-000003000000}">
      <formula1>BDI.TipoObra</formula1>
    </dataValidation>
    <dataValidation type="decimal" allowBlank="1" showInputMessage="1" showErrorMessage="1" prompt="Valores admissíveis: - Insira valores entre 0 e 100%." sqref="X12" xr:uid="{00000000-0002-0000-0000-000004000000}">
      <formula1>0</formula1>
      <formula2>1</formula2>
    </dataValidation>
    <dataValidation type="list" allowBlank="1" showInputMessage="1" showErrorMessage="1" sqref="P31" xr:uid="{00000000-0002-0000-0000-000005000000}">
      <formula1>$A$130:$A$132</formula1>
    </dataValidation>
    <dataValidation type="list" allowBlank="1" showErrorMessage="1" sqref="L17" xr:uid="{00000000-0002-0000-0000-000006000000}">
      <formula1>$A$140:$A$142</formula1>
    </dataValidation>
  </dataValidations>
  <pageMargins left="0.7" right="0.7" top="0.75" bottom="0.75" header="0.3" footer="0.3"/>
  <pageSetup paperSize="9" scale="70" fitToHeight="0" orientation="landscape" r:id="rId1"/>
  <headerFooter>
    <oddHeader>&amp;L_</oddHeader>
    <oddFooter>&amp;LPMv3.0.6&amp;R&amp;P /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12</vt:i4>
      </vt:variant>
    </vt:vector>
  </HeadingPairs>
  <TitlesOfParts>
    <vt:vector size="13" baseType="lpstr">
      <vt:lpstr>BDI</vt:lpstr>
      <vt:lpstr>BDI!Area_de_impressao</vt:lpstr>
      <vt:lpstr>BDI.Filtro</vt:lpstr>
      <vt:lpstr>BDI.TipoObra</vt:lpstr>
      <vt:lpstr>Import.BDI.Det1</vt:lpstr>
      <vt:lpstr>Import.BDI.Det2</vt:lpstr>
      <vt:lpstr>Import.BDI.Det3</vt:lpstr>
      <vt:lpstr>Import.BDI.ISS</vt:lpstr>
      <vt:lpstr>Import.BDI.Obs1</vt:lpstr>
      <vt:lpstr>Import.BDI.Obs2</vt:lpstr>
      <vt:lpstr>Import.BDI.Obs3</vt:lpstr>
      <vt:lpstr>Import.BDI.Tipo1</vt:lpstr>
      <vt:lpstr>Import.BDI.Tipo3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Cesar Lacerda Aranha Pereira (SEGOV)</dc:creator>
  <cp:lastModifiedBy>Jose Lopes</cp:lastModifiedBy>
  <cp:lastPrinted>2024-05-16T19:43:57Z</cp:lastPrinted>
  <dcterms:created xsi:type="dcterms:W3CDTF">2024-03-04T16:59:15Z</dcterms:created>
  <dcterms:modified xsi:type="dcterms:W3CDTF">2024-05-22T17:35:12Z</dcterms:modified>
</cp:coreProperties>
</file>